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2 сесія\5. фінансові питання\1.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Лист1!$A$1:$H$245</definedName>
  </definedNames>
  <calcPr calcId="162913" fullCalcOnLoad="1"/>
</workbook>
</file>

<file path=xl/calcChain.xml><?xml version="1.0" encoding="utf-8"?>
<calcChain xmlns="http://schemas.openxmlformats.org/spreadsheetml/2006/main">
  <c r="F143" i="1" l="1"/>
  <c r="H153" i="1"/>
  <c r="H229" i="1"/>
  <c r="F228" i="1"/>
  <c r="G228" i="1"/>
  <c r="H228" i="1"/>
  <c r="H227" i="1"/>
  <c r="H80" i="1"/>
  <c r="F72" i="1"/>
  <c r="G67" i="1"/>
  <c r="G201" i="1"/>
  <c r="H203" i="1"/>
  <c r="H164" i="1"/>
  <c r="H233" i="1"/>
  <c r="H234" i="1"/>
  <c r="H235" i="1"/>
  <c r="H95" i="1"/>
  <c r="G21" i="1"/>
  <c r="F21" i="1"/>
  <c r="H21" i="1"/>
  <c r="H29" i="1"/>
  <c r="H171" i="1"/>
  <c r="F94" i="1"/>
  <c r="F144" i="1"/>
  <c r="H149" i="1"/>
  <c r="H204" i="1"/>
  <c r="F64" i="1"/>
  <c r="H65" i="1"/>
  <c r="H200" i="1"/>
  <c r="H201" i="1"/>
  <c r="H202" i="1"/>
  <c r="H19" i="1"/>
  <c r="H32" i="1"/>
  <c r="F230" i="1"/>
  <c r="G230" i="1"/>
  <c r="H230" i="1"/>
  <c r="F119" i="1"/>
  <c r="F108" i="1"/>
  <c r="H108" i="1"/>
  <c r="H72" i="1"/>
  <c r="H232" i="1"/>
  <c r="H236" i="1"/>
  <c r="H237" i="1"/>
  <c r="H231" i="1"/>
  <c r="H183" i="1"/>
  <c r="F141" i="1"/>
  <c r="H141" i="1"/>
  <c r="H142" i="1"/>
  <c r="H226" i="1"/>
  <c r="H225" i="1"/>
  <c r="G224" i="1"/>
  <c r="H224" i="1"/>
  <c r="F224" i="1"/>
  <c r="F222" i="1"/>
  <c r="F218" i="1"/>
  <c r="H218" i="1"/>
  <c r="G222" i="1"/>
  <c r="G218" i="1"/>
  <c r="G33" i="1"/>
  <c r="F33" i="1"/>
  <c r="H33" i="1"/>
  <c r="H35" i="1"/>
  <c r="H34" i="1"/>
  <c r="G119" i="1"/>
  <c r="H122" i="1"/>
  <c r="H169" i="1"/>
  <c r="G144" i="1"/>
  <c r="H144" i="1"/>
  <c r="G168" i="1"/>
  <c r="H148" i="1"/>
  <c r="F126" i="1"/>
  <c r="F125" i="1"/>
  <c r="H125" i="1"/>
  <c r="H127" i="1"/>
  <c r="H110" i="1"/>
  <c r="H73" i="1"/>
  <c r="H66" i="1"/>
  <c r="F61" i="1"/>
  <c r="H61" i="1"/>
  <c r="G89" i="1"/>
  <c r="F109" i="1"/>
  <c r="H109" i="1"/>
  <c r="G109" i="1"/>
  <c r="H111" i="1"/>
  <c r="F220" i="1"/>
  <c r="H220" i="1"/>
  <c r="H221" i="1"/>
  <c r="G195" i="1"/>
  <c r="F195" i="1"/>
  <c r="G190" i="1"/>
  <c r="G181" i="1"/>
  <c r="H181" i="1"/>
  <c r="F190" i="1"/>
  <c r="F181" i="1"/>
  <c r="F168" i="1"/>
  <c r="H168" i="1"/>
  <c r="H151" i="1"/>
  <c r="G103" i="1"/>
  <c r="F103" i="1"/>
  <c r="H103" i="1"/>
  <c r="F89" i="1"/>
  <c r="H89" i="1"/>
  <c r="G70" i="1"/>
  <c r="F70" i="1"/>
  <c r="F67" i="1"/>
  <c r="G139" i="1"/>
  <c r="F139" i="1"/>
  <c r="H139" i="1"/>
  <c r="G132" i="1"/>
  <c r="G131" i="1"/>
  <c r="F132" i="1"/>
  <c r="F12" i="1"/>
  <c r="F10" i="1"/>
  <c r="H11" i="1"/>
  <c r="H13" i="1"/>
  <c r="H14" i="1"/>
  <c r="H15" i="1"/>
  <c r="H16" i="1"/>
  <c r="H17" i="1"/>
  <c r="H18" i="1"/>
  <c r="H20" i="1"/>
  <c r="H22" i="1"/>
  <c r="H23" i="1"/>
  <c r="H24" i="1"/>
  <c r="H25" i="1"/>
  <c r="H26" i="1"/>
  <c r="H27" i="1"/>
  <c r="H28" i="1"/>
  <c r="H30" i="1"/>
  <c r="H31" i="1"/>
  <c r="H36" i="1"/>
  <c r="H37" i="1"/>
  <c r="H39" i="1"/>
  <c r="H40" i="1"/>
  <c r="H42" i="1"/>
  <c r="H43" i="1"/>
  <c r="H44" i="1"/>
  <c r="H45" i="1"/>
  <c r="H46" i="1"/>
  <c r="H47" i="1"/>
  <c r="H48" i="1"/>
  <c r="H49" i="1"/>
  <c r="H50" i="1"/>
  <c r="H51" i="1"/>
  <c r="H52" i="1"/>
  <c r="H53" i="1"/>
  <c r="H54" i="1"/>
  <c r="H55" i="1"/>
  <c r="H56" i="1"/>
  <c r="H57" i="1"/>
  <c r="H58" i="1"/>
  <c r="H59" i="1"/>
  <c r="H60" i="1"/>
  <c r="H62" i="1"/>
  <c r="H63" i="1"/>
  <c r="H133" i="1"/>
  <c r="H134" i="1"/>
  <c r="H135" i="1"/>
  <c r="H137" i="1"/>
  <c r="H138" i="1"/>
  <c r="H140" i="1"/>
  <c r="H68" i="1"/>
  <c r="H69" i="1"/>
  <c r="H71" i="1"/>
  <c r="H74" i="1"/>
  <c r="H75" i="1"/>
  <c r="H76" i="1"/>
  <c r="H77" i="1"/>
  <c r="H78" i="1"/>
  <c r="H79" i="1"/>
  <c r="H81" i="1"/>
  <c r="H82" i="1"/>
  <c r="H83" i="1"/>
  <c r="H84" i="1"/>
  <c r="H85" i="1"/>
  <c r="H86" i="1"/>
  <c r="H87" i="1"/>
  <c r="H90" i="1"/>
  <c r="H91" i="1"/>
  <c r="H92" i="1"/>
  <c r="H93" i="1"/>
  <c r="H94" i="1"/>
  <c r="H97" i="1"/>
  <c r="H99" i="1"/>
  <c r="H100" i="1"/>
  <c r="H102" i="1"/>
  <c r="H104" i="1"/>
  <c r="H107" i="1"/>
  <c r="H112" i="1"/>
  <c r="H113" i="1"/>
  <c r="H114" i="1"/>
  <c r="H115" i="1"/>
  <c r="H116" i="1"/>
  <c r="H105" i="1"/>
  <c r="H106" i="1"/>
  <c r="H117" i="1"/>
  <c r="H118" i="1"/>
  <c r="H120" i="1"/>
  <c r="H124" i="1"/>
  <c r="H145" i="1"/>
  <c r="H147" i="1"/>
  <c r="H150" i="1"/>
  <c r="H152" i="1"/>
  <c r="H155" i="1"/>
  <c r="H156" i="1"/>
  <c r="H157" i="1"/>
  <c r="H158" i="1"/>
  <c r="H159" i="1"/>
  <c r="H160" i="1"/>
  <c r="H161" i="1"/>
  <c r="H162" i="1"/>
  <c r="H163" i="1"/>
  <c r="H165" i="1"/>
  <c r="H166" i="1"/>
  <c r="H167" i="1"/>
  <c r="H170" i="1"/>
  <c r="H172" i="1"/>
  <c r="H173" i="1"/>
  <c r="H174" i="1"/>
  <c r="H175" i="1"/>
  <c r="H176" i="1"/>
  <c r="H177" i="1"/>
  <c r="H178" i="1"/>
  <c r="H223" i="1"/>
  <c r="H180" i="1"/>
  <c r="H128" i="1"/>
  <c r="H129" i="1"/>
  <c r="H130" i="1"/>
  <c r="H182" i="1"/>
  <c r="H184" i="1"/>
  <c r="H185" i="1"/>
  <c r="H186" i="1"/>
  <c r="H187" i="1"/>
  <c r="H188" i="1"/>
  <c r="H189" i="1"/>
  <c r="H191" i="1"/>
  <c r="H192" i="1"/>
  <c r="H193" i="1"/>
  <c r="H196" i="1"/>
  <c r="H197" i="1"/>
  <c r="H198" i="1"/>
  <c r="H199" i="1"/>
  <c r="H206" i="1"/>
  <c r="H207" i="1"/>
  <c r="H209" i="1"/>
  <c r="H210" i="1"/>
  <c r="H211" i="1"/>
  <c r="H212" i="1"/>
  <c r="H213" i="1"/>
  <c r="H214" i="1"/>
  <c r="H215" i="1"/>
  <c r="H216" i="1"/>
  <c r="H217" i="1"/>
  <c r="G12" i="1"/>
  <c r="G10" i="1"/>
  <c r="G154" i="1"/>
  <c r="G205" i="1"/>
  <c r="F98" i="1"/>
  <c r="F154" i="1"/>
  <c r="H154" i="1"/>
  <c r="G123" i="1"/>
  <c r="G121" i="1"/>
  <c r="F123" i="1"/>
  <c r="H123" i="1"/>
  <c r="G179" i="1"/>
  <c r="F179" i="1"/>
  <c r="H179" i="1"/>
  <c r="G41" i="1"/>
  <c r="F41" i="1"/>
  <c r="H41" i="1"/>
  <c r="G146" i="1"/>
  <c r="H146" i="1"/>
  <c r="F205" i="1"/>
  <c r="H205" i="1"/>
  <c r="F96" i="1"/>
  <c r="F146" i="1"/>
  <c r="G208" i="1"/>
  <c r="G96" i="1"/>
  <c r="G98" i="1"/>
  <c r="G101" i="1"/>
  <c r="H101" i="1"/>
  <c r="G61" i="1"/>
  <c r="G125" i="1"/>
  <c r="G136" i="1"/>
  <c r="F208" i="1"/>
  <c r="H208" i="1"/>
  <c r="F136" i="1"/>
  <c r="H136" i="1"/>
  <c r="G38" i="1"/>
  <c r="H38" i="1"/>
  <c r="H98" i="1"/>
  <c r="F194" i="1"/>
  <c r="H194" i="1"/>
  <c r="H126" i="1"/>
  <c r="H96" i="1"/>
  <c r="H12" i="1"/>
  <c r="F131" i="1"/>
  <c r="H131" i="1"/>
  <c r="H132" i="1"/>
  <c r="H64" i="1"/>
  <c r="H222" i="1"/>
  <c r="H119" i="1"/>
  <c r="H10" i="1"/>
  <c r="H190" i="1"/>
  <c r="H195" i="1"/>
  <c r="H67" i="1"/>
  <c r="G88" i="1"/>
  <c r="F88" i="1"/>
  <c r="H88" i="1"/>
  <c r="H70" i="1"/>
  <c r="F121" i="1"/>
  <c r="H121" i="1"/>
  <c r="F238" i="1"/>
  <c r="G143" i="1"/>
  <c r="G238" i="1"/>
  <c r="H143" i="1"/>
  <c r="H238" i="1"/>
</calcChain>
</file>

<file path=xl/sharedStrings.xml><?xml version="1.0" encoding="utf-8"?>
<sst xmlns="http://schemas.openxmlformats.org/spreadsheetml/2006/main" count="925" uniqueCount="535">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</sst>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37">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0"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1" xfId="0" applyFont="1" applyFill="1" applyBorder="1" applyAlignment="1" applyProtection="1">
      <alignment horizontal="left" vertical="top"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4"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5"/>
  <sheetViews>
    <sheetView tabSelected="1" view="pageBreakPreview" topLeftCell="A9" zoomScale="25" zoomScaleNormal="25" zoomScaleSheetLayoutView="25" workbookViewId="0">
      <pane xSplit="4" ySplit="1" topLeftCell="E150" activePane="bottomRight" state="frozen"/>
      <selection activeCell="A9" sqref="A9"/>
      <selection pane="topRight" activeCell="E9" sqref="E9"/>
      <selection pane="bottomLeft" activeCell="A10" sqref="A10"/>
      <selection pane="bottomRight" activeCell="E156" sqref="E156"/>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25"/>
      <c r="G5" s="425"/>
      <c r="H5" s="425"/>
    </row>
    <row r="6" spans="1:9" ht="35.25" customHeight="1" x14ac:dyDescent="0.2">
      <c r="F6" s="425"/>
      <c r="G6" s="425"/>
      <c r="H6" s="425"/>
    </row>
    <row r="7" spans="1:9" ht="49.5" customHeight="1" x14ac:dyDescent="0.3">
      <c r="B7" s="426" t="s">
        <v>186</v>
      </c>
      <c r="C7" s="426"/>
      <c r="D7" s="426"/>
      <c r="E7" s="426"/>
      <c r="F7" s="426"/>
      <c r="G7" s="426"/>
      <c r="H7" s="426"/>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F12+F16+F17+F18+F20+F21+F31+F32+F36+F38+F33+F35+F19</f>
        <v>3733154</v>
      </c>
      <c r="G10" s="188">
        <f>G12+G16+G17+G18+G20+G21+G31+G32+G36+G38+G33+G35+G19</f>
        <v>909376</v>
      </c>
      <c r="H10" s="189">
        <f>F10+G10</f>
        <v>4642530</v>
      </c>
    </row>
    <row r="11" spans="1:9" s="194" customFormat="1" ht="57" hidden="1" thickBot="1" x14ac:dyDescent="0.35">
      <c r="A11" s="359" t="s">
        <v>80</v>
      </c>
      <c r="B11" s="140"/>
      <c r="C11" s="140"/>
      <c r="D11" s="191" t="s">
        <v>8</v>
      </c>
      <c r="E11" s="192"/>
      <c r="F11" s="14"/>
      <c r="G11" s="14"/>
      <c r="H11" s="193">
        <f t="shared" ref="H11:H71" si="0">F11+G11</f>
        <v>0</v>
      </c>
    </row>
    <row r="12" spans="1:9" s="194" customFormat="1" ht="37.5" x14ac:dyDescent="0.3">
      <c r="A12" s="97" t="s">
        <v>409</v>
      </c>
      <c r="B12" s="85" t="s">
        <v>390</v>
      </c>
      <c r="C12" s="85"/>
      <c r="D12" s="9" t="s">
        <v>82</v>
      </c>
      <c r="E12" s="192"/>
      <c r="F12" s="14">
        <f>F13</f>
        <v>314000</v>
      </c>
      <c r="G12" s="35">
        <f>G13</f>
        <v>0</v>
      </c>
      <c r="H12" s="175">
        <f t="shared" si="0"/>
        <v>314000</v>
      </c>
    </row>
    <row r="13" spans="1:9" s="130" customFormat="1" ht="93.75" x14ac:dyDescent="0.3">
      <c r="A13" s="360" t="s">
        <v>410</v>
      </c>
      <c r="B13" s="195" t="s">
        <v>392</v>
      </c>
      <c r="C13" s="195" t="s">
        <v>10</v>
      </c>
      <c r="D13" s="11" t="s">
        <v>408</v>
      </c>
      <c r="E13" s="1" t="s">
        <v>343</v>
      </c>
      <c r="F13" s="43">
        <v>314000</v>
      </c>
      <c r="G13" s="45"/>
      <c r="H13" s="175">
        <f t="shared" si="0"/>
        <v>314000</v>
      </c>
      <c r="I13" s="196"/>
    </row>
    <row r="14" spans="1:9" s="130" customFormat="1" ht="93.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56.25" x14ac:dyDescent="0.2">
      <c r="A17" s="97" t="s">
        <v>194</v>
      </c>
      <c r="B17" s="48" t="s">
        <v>195</v>
      </c>
      <c r="C17" s="48" t="s">
        <v>57</v>
      </c>
      <c r="D17" s="9" t="s">
        <v>94</v>
      </c>
      <c r="E17" s="6" t="s">
        <v>404</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482</v>
      </c>
      <c r="B19" s="48" t="s">
        <v>424</v>
      </c>
      <c r="C19" s="70" t="s">
        <v>17</v>
      </c>
      <c r="D19" s="12" t="s">
        <v>95</v>
      </c>
      <c r="E19" s="1" t="s">
        <v>493</v>
      </c>
      <c r="F19" s="15"/>
      <c r="G19" s="36">
        <v>150000</v>
      </c>
      <c r="H19" s="175">
        <f t="shared" si="0"/>
        <v>150000</v>
      </c>
    </row>
    <row r="20" spans="1:8" s="16" customFormat="1" ht="45" customHeight="1" x14ac:dyDescent="0.2">
      <c r="A20" s="97" t="s">
        <v>198</v>
      </c>
      <c r="B20" s="48" t="s">
        <v>199</v>
      </c>
      <c r="C20" s="48" t="s">
        <v>17</v>
      </c>
      <c r="D20" s="5" t="s">
        <v>200</v>
      </c>
      <c r="E20" s="7" t="s">
        <v>374</v>
      </c>
      <c r="F20" s="15">
        <v>93006</v>
      </c>
      <c r="G20" s="36"/>
      <c r="H20" s="175">
        <f t="shared" si="0"/>
        <v>93006</v>
      </c>
    </row>
    <row r="21" spans="1:8" s="16" customFormat="1" ht="45" customHeight="1" x14ac:dyDescent="0.2">
      <c r="A21" s="97" t="s">
        <v>202</v>
      </c>
      <c r="B21" s="140" t="s">
        <v>203</v>
      </c>
      <c r="C21" s="140"/>
      <c r="D21" s="5" t="s">
        <v>205</v>
      </c>
      <c r="E21" s="7"/>
      <c r="F21" s="14">
        <f>F22+F23+F24+F25+F26+F27+F28+F30+F29</f>
        <v>2406148</v>
      </c>
      <c r="G21" s="14">
        <f>G22+G23+G24+G25+G26+G27+G28+G30+G29</f>
        <v>138852</v>
      </c>
      <c r="H21" s="175">
        <f t="shared" si="0"/>
        <v>2545000</v>
      </c>
    </row>
    <row r="22" spans="1:8" s="198" customFormat="1" ht="75" x14ac:dyDescent="0.2">
      <c r="A22" s="360" t="s">
        <v>201</v>
      </c>
      <c r="B22" s="103" t="s">
        <v>204</v>
      </c>
      <c r="C22" s="103" t="s">
        <v>17</v>
      </c>
      <c r="D22" s="104" t="s">
        <v>206</v>
      </c>
      <c r="E22" s="1" t="s">
        <v>376</v>
      </c>
      <c r="F22" s="105">
        <v>631148</v>
      </c>
      <c r="G22" s="45">
        <v>18852</v>
      </c>
      <c r="H22" s="132">
        <f t="shared" si="0"/>
        <v>650000</v>
      </c>
    </row>
    <row r="23" spans="1:8" s="199" customFormat="1" ht="75" x14ac:dyDescent="0.2">
      <c r="A23" s="360" t="s">
        <v>201</v>
      </c>
      <c r="B23" s="103" t="s">
        <v>204</v>
      </c>
      <c r="C23" s="103" t="s">
        <v>17</v>
      </c>
      <c r="D23" s="104" t="s">
        <v>206</v>
      </c>
      <c r="E23" s="2" t="s">
        <v>76</v>
      </c>
      <c r="F23" s="94">
        <v>50000</v>
      </c>
      <c r="G23" s="45"/>
      <c r="H23" s="132">
        <f t="shared" si="0"/>
        <v>50000</v>
      </c>
    </row>
    <row r="24" spans="1:8" s="130" customFormat="1" ht="37.5" x14ac:dyDescent="0.2">
      <c r="A24" s="360" t="s">
        <v>201</v>
      </c>
      <c r="B24" s="103" t="s">
        <v>204</v>
      </c>
      <c r="C24" s="103" t="s">
        <v>17</v>
      </c>
      <c r="D24" s="104" t="s">
        <v>206</v>
      </c>
      <c r="E24" s="2" t="s">
        <v>377</v>
      </c>
      <c r="F24" s="42">
        <v>450000</v>
      </c>
      <c r="G24" s="45"/>
      <c r="H24" s="132">
        <f t="shared" si="0"/>
        <v>450000</v>
      </c>
    </row>
    <row r="25" spans="1:8" s="200" customFormat="1" ht="37.5" x14ac:dyDescent="0.2">
      <c r="A25" s="360" t="s">
        <v>201</v>
      </c>
      <c r="B25" s="103" t="s">
        <v>204</v>
      </c>
      <c r="C25" s="103" t="s">
        <v>17</v>
      </c>
      <c r="D25" s="104" t="s">
        <v>206</v>
      </c>
      <c r="E25" s="2" t="s">
        <v>341</v>
      </c>
      <c r="F25" s="42">
        <v>100000</v>
      </c>
      <c r="G25" s="106"/>
      <c r="H25" s="132">
        <f t="shared" si="0"/>
        <v>100000</v>
      </c>
    </row>
    <row r="26" spans="1:8" s="130" customFormat="1" ht="99.75" customHeight="1" x14ac:dyDescent="0.2">
      <c r="A26" s="360" t="s">
        <v>201</v>
      </c>
      <c r="B26" s="103" t="s">
        <v>204</v>
      </c>
      <c r="C26" s="103" t="s">
        <v>17</v>
      </c>
      <c r="D26" s="104" t="s">
        <v>206</v>
      </c>
      <c r="E26" s="7" t="s">
        <v>525</v>
      </c>
      <c r="F26" s="42">
        <v>580000</v>
      </c>
      <c r="G26" s="45">
        <v>120000</v>
      </c>
      <c r="H26" s="132">
        <f t="shared" si="0"/>
        <v>700000</v>
      </c>
    </row>
    <row r="27" spans="1:8" s="130" customFormat="1" ht="75" x14ac:dyDescent="0.2">
      <c r="A27" s="360" t="s">
        <v>201</v>
      </c>
      <c r="B27" s="103" t="s">
        <v>204</v>
      </c>
      <c r="C27" s="103" t="s">
        <v>17</v>
      </c>
      <c r="D27" s="104" t="s">
        <v>206</v>
      </c>
      <c r="E27" s="7" t="s">
        <v>340</v>
      </c>
      <c r="F27" s="42">
        <v>100000</v>
      </c>
      <c r="G27" s="45"/>
      <c r="H27" s="132">
        <f t="shared" si="0"/>
        <v>100000</v>
      </c>
    </row>
    <row r="28" spans="1:8" s="130" customFormat="1" ht="58.5" customHeight="1" x14ac:dyDescent="0.2">
      <c r="A28" s="360" t="s">
        <v>201</v>
      </c>
      <c r="B28" s="103" t="s">
        <v>204</v>
      </c>
      <c r="C28" s="103" t="s">
        <v>17</v>
      </c>
      <c r="D28" s="104" t="s">
        <v>206</v>
      </c>
      <c r="E28" s="2" t="s">
        <v>375</v>
      </c>
      <c r="F28" s="42">
        <v>400000</v>
      </c>
      <c r="G28" s="45"/>
      <c r="H28" s="132">
        <f t="shared" si="0"/>
        <v>400000</v>
      </c>
    </row>
    <row r="29" spans="1:8" s="130" customFormat="1" ht="58.5" customHeight="1" x14ac:dyDescent="0.2">
      <c r="A29" s="360" t="s">
        <v>201</v>
      </c>
      <c r="B29" s="103" t="s">
        <v>204</v>
      </c>
      <c r="C29" s="103" t="s">
        <v>17</v>
      </c>
      <c r="D29" s="104" t="s">
        <v>206</v>
      </c>
      <c r="E29" s="2" t="s">
        <v>506</v>
      </c>
      <c r="F29" s="107">
        <v>10000</v>
      </c>
      <c r="G29" s="45"/>
      <c r="H29" s="132">
        <f t="shared" si="0"/>
        <v>10000</v>
      </c>
    </row>
    <row r="30" spans="1:8" s="198" customFormat="1" ht="37.5" x14ac:dyDescent="0.2">
      <c r="A30" s="360" t="s">
        <v>201</v>
      </c>
      <c r="B30" s="103" t="s">
        <v>204</v>
      </c>
      <c r="C30" s="103" t="s">
        <v>17</v>
      </c>
      <c r="D30" s="341" t="s">
        <v>206</v>
      </c>
      <c r="E30" s="6" t="s">
        <v>342</v>
      </c>
      <c r="F30" s="107">
        <v>85000</v>
      </c>
      <c r="G30" s="45"/>
      <c r="H30" s="132">
        <f t="shared" si="0"/>
        <v>85000</v>
      </c>
    </row>
    <row r="31" spans="1:8" s="16" customFormat="1" ht="56.25" x14ac:dyDescent="0.2">
      <c r="A31" s="97" t="s">
        <v>211</v>
      </c>
      <c r="B31" s="89" t="s">
        <v>207</v>
      </c>
      <c r="C31" s="143" t="s">
        <v>21</v>
      </c>
      <c r="D31" s="203" t="s">
        <v>379</v>
      </c>
      <c r="E31" s="172" t="s">
        <v>373</v>
      </c>
      <c r="F31" s="55"/>
      <c r="G31" s="339">
        <v>365000</v>
      </c>
      <c r="H31" s="175">
        <f t="shared" si="0"/>
        <v>365000</v>
      </c>
    </row>
    <row r="32" spans="1:8" s="16" customFormat="1" ht="18.75" hidden="1" x14ac:dyDescent="0.2">
      <c r="A32" s="97"/>
      <c r="B32" s="89"/>
      <c r="C32" s="143"/>
      <c r="D32" s="203"/>
      <c r="E32" s="342"/>
      <c r="F32" s="55"/>
      <c r="G32" s="339"/>
      <c r="H32" s="175">
        <f t="shared" si="0"/>
        <v>0</v>
      </c>
    </row>
    <row r="33" spans="1:9" s="16" customFormat="1" ht="56.25" x14ac:dyDescent="0.2">
      <c r="A33" s="97" t="s">
        <v>431</v>
      </c>
      <c r="B33" s="60" t="s">
        <v>434</v>
      </c>
      <c r="C33" s="202"/>
      <c r="D33" s="203" t="s">
        <v>438</v>
      </c>
      <c r="E33" s="428" t="s">
        <v>378</v>
      </c>
      <c r="F33" s="340">
        <f>F34</f>
        <v>0</v>
      </c>
      <c r="G33" s="52">
        <f>G34</f>
        <v>195639</v>
      </c>
      <c r="H33" s="175">
        <f t="shared" si="0"/>
        <v>195639</v>
      </c>
    </row>
    <row r="34" spans="1:9" s="130" customFormat="1" ht="37.5" x14ac:dyDescent="0.2">
      <c r="A34" s="361" t="s">
        <v>432</v>
      </c>
      <c r="B34" s="112" t="s">
        <v>435</v>
      </c>
      <c r="C34" s="204" t="s">
        <v>437</v>
      </c>
      <c r="D34" s="205" t="s">
        <v>439</v>
      </c>
      <c r="E34" s="429"/>
      <c r="F34" s="159"/>
      <c r="G34" s="45">
        <v>195639</v>
      </c>
      <c r="H34" s="175">
        <f t="shared" si="0"/>
        <v>195639</v>
      </c>
    </row>
    <row r="35" spans="1:9" s="16" customFormat="1" ht="37.5" x14ac:dyDescent="0.2">
      <c r="A35" s="97" t="s">
        <v>433</v>
      </c>
      <c r="B35" s="60" t="s">
        <v>436</v>
      </c>
      <c r="C35" s="202" t="s">
        <v>19</v>
      </c>
      <c r="D35" s="203" t="s">
        <v>440</v>
      </c>
      <c r="E35" s="430"/>
      <c r="F35" s="52"/>
      <c r="G35" s="36">
        <v>59885</v>
      </c>
      <c r="H35" s="175">
        <f t="shared" si="0"/>
        <v>59885</v>
      </c>
    </row>
    <row r="36" spans="1:9" s="26" customFormat="1" ht="56.25" hidden="1" x14ac:dyDescent="0.2">
      <c r="A36" s="97" t="s">
        <v>210</v>
      </c>
      <c r="B36" s="48" t="s">
        <v>209</v>
      </c>
      <c r="C36" s="48" t="s">
        <v>19</v>
      </c>
      <c r="D36" s="206" t="s">
        <v>208</v>
      </c>
      <c r="E36" s="160" t="s">
        <v>378</v>
      </c>
      <c r="F36" s="15"/>
      <c r="G36" s="46"/>
      <c r="H36" s="175">
        <f t="shared" si="0"/>
        <v>0</v>
      </c>
    </row>
    <row r="37" spans="1:9" s="16" customFormat="1" ht="45" hidden="1" customHeight="1" x14ac:dyDescent="0.2">
      <c r="A37" s="97"/>
      <c r="B37" s="48"/>
      <c r="C37" s="48"/>
      <c r="D37" s="5"/>
      <c r="E37" s="7"/>
      <c r="F37" s="15"/>
      <c r="G37" s="36"/>
      <c r="H37" s="175">
        <f t="shared" si="0"/>
        <v>0</v>
      </c>
    </row>
    <row r="38" spans="1:9" s="194" customFormat="1" ht="75.75" thickBot="1" x14ac:dyDescent="0.35">
      <c r="A38" s="97" t="s">
        <v>403</v>
      </c>
      <c r="B38" s="85" t="s">
        <v>321</v>
      </c>
      <c r="C38" s="85" t="s">
        <v>11</v>
      </c>
      <c r="D38" s="10" t="s">
        <v>320</v>
      </c>
      <c r="E38" s="1" t="s">
        <v>345</v>
      </c>
      <c r="F38" s="15">
        <v>310000</v>
      </c>
      <c r="G38" s="36">
        <f>G39+G40</f>
        <v>0</v>
      </c>
      <c r="H38" s="175">
        <f t="shared" si="0"/>
        <v>310000</v>
      </c>
    </row>
    <row r="39" spans="1:9" s="130" customFormat="1" ht="57.75" hidden="1" customHeight="1" thickBot="1" x14ac:dyDescent="0.35">
      <c r="A39" s="360" t="s">
        <v>84</v>
      </c>
      <c r="B39" s="195" t="s">
        <v>170</v>
      </c>
      <c r="C39" s="195" t="s">
        <v>11</v>
      </c>
      <c r="D39" s="8" t="s">
        <v>85</v>
      </c>
      <c r="E39" s="207"/>
      <c r="F39" s="42"/>
      <c r="G39" s="42"/>
      <c r="H39" s="208">
        <f t="shared" si="0"/>
        <v>0</v>
      </c>
      <c r="I39" s="196"/>
    </row>
    <row r="40" spans="1:9" s="16" customFormat="1" ht="45" hidden="1" customHeight="1" x14ac:dyDescent="0.3">
      <c r="A40" s="101"/>
      <c r="B40" s="49" t="s">
        <v>73</v>
      </c>
      <c r="C40" s="48" t="s">
        <v>11</v>
      </c>
      <c r="D40" s="209" t="s">
        <v>74</v>
      </c>
      <c r="E40" s="1" t="s">
        <v>75</v>
      </c>
      <c r="F40" s="15"/>
      <c r="G40" s="15"/>
      <c r="H40" s="189">
        <f t="shared" si="0"/>
        <v>0</v>
      </c>
    </row>
    <row r="41" spans="1:9" s="16" customFormat="1" ht="38.25" hidden="1" thickBot="1" x14ac:dyDescent="0.25">
      <c r="A41" s="101" t="s">
        <v>136</v>
      </c>
      <c r="B41" s="49" t="s">
        <v>137</v>
      </c>
      <c r="C41" s="48"/>
      <c r="D41" s="18" t="s">
        <v>138</v>
      </c>
      <c r="E41" s="210"/>
      <c r="F41" s="15">
        <f>SUM(F42)</f>
        <v>0</v>
      </c>
      <c r="G41" s="15">
        <f>SUM(G42)</f>
        <v>0</v>
      </c>
      <c r="H41" s="189">
        <f t="shared" si="0"/>
        <v>0</v>
      </c>
    </row>
    <row r="42" spans="1:9" s="16" customFormat="1" ht="75.75" hidden="1" thickBot="1" x14ac:dyDescent="0.35">
      <c r="A42" s="101" t="s">
        <v>129</v>
      </c>
      <c r="B42" s="48" t="s">
        <v>130</v>
      </c>
      <c r="C42" s="48" t="s">
        <v>68</v>
      </c>
      <c r="D42" s="211" t="s">
        <v>86</v>
      </c>
      <c r="E42" s="2" t="s">
        <v>72</v>
      </c>
      <c r="F42" s="15"/>
      <c r="G42" s="15"/>
      <c r="H42" s="189">
        <f t="shared" si="0"/>
        <v>0</v>
      </c>
    </row>
    <row r="43" spans="1:9" s="16" customFormat="1" ht="76.5" hidden="1" customHeight="1" x14ac:dyDescent="0.2">
      <c r="A43" s="97" t="s">
        <v>87</v>
      </c>
      <c r="B43" s="48" t="s">
        <v>120</v>
      </c>
      <c r="C43" s="48" t="s">
        <v>17</v>
      </c>
      <c r="D43" s="12" t="s">
        <v>95</v>
      </c>
      <c r="E43" s="1" t="s">
        <v>171</v>
      </c>
      <c r="F43" s="15"/>
      <c r="G43" s="15"/>
      <c r="H43" s="189">
        <f t="shared" si="0"/>
        <v>0</v>
      </c>
    </row>
    <row r="44" spans="1:9" ht="94.5" hidden="1" thickBot="1" x14ac:dyDescent="0.35">
      <c r="A44" s="101"/>
      <c r="B44" s="48" t="s">
        <v>13</v>
      </c>
      <c r="C44" s="48" t="s">
        <v>17</v>
      </c>
      <c r="D44" s="3" t="s">
        <v>14</v>
      </c>
      <c r="E44" s="1" t="s">
        <v>69</v>
      </c>
      <c r="F44" s="15"/>
      <c r="G44" s="15"/>
      <c r="H44" s="189">
        <f t="shared" si="0"/>
        <v>0</v>
      </c>
    </row>
    <row r="45" spans="1:9" ht="19.5" hidden="1" thickBot="1" x14ac:dyDescent="0.25">
      <c r="A45" s="101"/>
      <c r="B45" s="49"/>
      <c r="C45" s="49"/>
      <c r="D45" s="4"/>
      <c r="E45" s="2"/>
      <c r="F45" s="50"/>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s="197" customFormat="1" ht="57" hidden="1" thickBot="1" x14ac:dyDescent="0.25">
      <c r="A49" s="101"/>
      <c r="B49" s="51" t="s">
        <v>18</v>
      </c>
      <c r="C49" s="51" t="s">
        <v>19</v>
      </c>
      <c r="D49" s="4" t="s">
        <v>20</v>
      </c>
      <c r="E49" s="6" t="s">
        <v>60</v>
      </c>
      <c r="F49" s="15">
        <v>0</v>
      </c>
      <c r="G49" s="15"/>
      <c r="H49" s="189">
        <f t="shared" si="0"/>
        <v>0</v>
      </c>
    </row>
    <row r="50" spans="1:8" s="16" customFormat="1" ht="75.75" hidden="1" thickBot="1" x14ac:dyDescent="0.25">
      <c r="A50" s="97" t="s">
        <v>88</v>
      </c>
      <c r="B50" s="89" t="s">
        <v>112</v>
      </c>
      <c r="C50" s="89" t="s">
        <v>21</v>
      </c>
      <c r="D50" s="4" t="s">
        <v>22</v>
      </c>
      <c r="E50" s="2" t="s">
        <v>126</v>
      </c>
      <c r="F50" s="50"/>
      <c r="G50" s="15"/>
      <c r="H50" s="189">
        <f t="shared" si="0"/>
        <v>0</v>
      </c>
    </row>
    <row r="51" spans="1:8" ht="19.5" hidden="1" thickBot="1" x14ac:dyDescent="0.25">
      <c r="A51" s="97"/>
      <c r="B51" s="48"/>
      <c r="C51" s="48"/>
      <c r="D51" s="5"/>
      <c r="E51" s="15"/>
      <c r="F51" s="15"/>
      <c r="G51" s="15"/>
      <c r="H51" s="189">
        <f t="shared" si="0"/>
        <v>0</v>
      </c>
    </row>
    <row r="52" spans="1:8" ht="19.5" hidden="1" thickBot="1" x14ac:dyDescent="0.25">
      <c r="A52" s="97" t="s">
        <v>89</v>
      </c>
      <c r="B52" s="48"/>
      <c r="C52" s="48"/>
      <c r="D52" s="5"/>
      <c r="E52" s="15"/>
      <c r="F52" s="15"/>
      <c r="G52" s="15"/>
      <c r="H52" s="189">
        <f t="shared" si="0"/>
        <v>0</v>
      </c>
    </row>
    <row r="53" spans="1:8" ht="57" hidden="1" thickBot="1" x14ac:dyDescent="0.25">
      <c r="A53" s="97" t="s">
        <v>90</v>
      </c>
      <c r="B53" s="48">
        <v>200200</v>
      </c>
      <c r="C53" s="48"/>
      <c r="D53" s="212" t="s">
        <v>15</v>
      </c>
      <c r="E53" s="1" t="s">
        <v>59</v>
      </c>
      <c r="F53" s="15"/>
      <c r="G53" s="41"/>
      <c r="H53" s="189">
        <f t="shared" si="0"/>
        <v>0</v>
      </c>
    </row>
    <row r="54" spans="1:8" ht="19.5" hidden="1" thickBot="1" x14ac:dyDescent="0.25">
      <c r="A54" s="97"/>
      <c r="B54" s="48"/>
      <c r="C54" s="48"/>
      <c r="D54" s="206"/>
      <c r="E54" s="7"/>
      <c r="F54" s="41"/>
      <c r="G54" s="41"/>
      <c r="H54" s="189">
        <f t="shared" si="0"/>
        <v>0</v>
      </c>
    </row>
    <row r="55" spans="1:8" s="16" customFormat="1" ht="19.5" hidden="1" thickBot="1" x14ac:dyDescent="0.25">
      <c r="A55" s="97" t="s">
        <v>91</v>
      </c>
      <c r="B55" s="48"/>
      <c r="C55" s="48"/>
      <c r="D55" s="5"/>
      <c r="E55" s="2"/>
      <c r="F55" s="15"/>
      <c r="G55" s="15"/>
      <c r="H55" s="189">
        <f t="shared" si="0"/>
        <v>0</v>
      </c>
    </row>
    <row r="56" spans="1:8" s="16" customFormat="1" ht="55.5" hidden="1" customHeight="1" x14ac:dyDescent="0.2">
      <c r="A56" s="97" t="s">
        <v>92</v>
      </c>
      <c r="B56" s="48" t="s">
        <v>113</v>
      </c>
      <c r="C56" s="48" t="s">
        <v>23</v>
      </c>
      <c r="D56" s="5" t="s">
        <v>25</v>
      </c>
      <c r="E56" s="2" t="s">
        <v>158</v>
      </c>
      <c r="F56" s="15"/>
      <c r="G56" s="15"/>
      <c r="H56" s="189">
        <f t="shared" si="0"/>
        <v>0</v>
      </c>
    </row>
    <row r="57" spans="1:8" ht="38.25" hidden="1" thickBot="1" x14ac:dyDescent="0.25">
      <c r="A57" s="97" t="s">
        <v>92</v>
      </c>
      <c r="B57" s="48" t="s">
        <v>113</v>
      </c>
      <c r="C57" s="48" t="s">
        <v>23</v>
      </c>
      <c r="D57" s="5" t="s">
        <v>25</v>
      </c>
      <c r="E57" s="7" t="s">
        <v>67</v>
      </c>
      <c r="F57" s="15"/>
      <c r="G57" s="15"/>
      <c r="H57" s="189">
        <f t="shared" si="0"/>
        <v>0</v>
      </c>
    </row>
    <row r="58" spans="1:8" ht="57" hidden="1" thickBot="1" x14ac:dyDescent="0.25">
      <c r="A58" s="97" t="s">
        <v>92</v>
      </c>
      <c r="B58" s="48" t="s">
        <v>113</v>
      </c>
      <c r="C58" s="48" t="s">
        <v>23</v>
      </c>
      <c r="D58" s="5" t="s">
        <v>25</v>
      </c>
      <c r="E58" s="7" t="s">
        <v>70</v>
      </c>
      <c r="F58" s="15"/>
      <c r="G58" s="15"/>
      <c r="H58" s="189">
        <f t="shared" si="0"/>
        <v>0</v>
      </c>
    </row>
    <row r="59" spans="1:8" s="26" customFormat="1" ht="82.5" hidden="1" customHeight="1" x14ac:dyDescent="0.2">
      <c r="A59" s="97" t="s">
        <v>92</v>
      </c>
      <c r="B59" s="48" t="s">
        <v>113</v>
      </c>
      <c r="C59" s="48" t="s">
        <v>23</v>
      </c>
      <c r="D59" s="24" t="s">
        <v>25</v>
      </c>
      <c r="E59" s="25" t="s">
        <v>172</v>
      </c>
      <c r="F59" s="39"/>
      <c r="G59" s="52"/>
      <c r="H59" s="189">
        <f t="shared" si="0"/>
        <v>0</v>
      </c>
    </row>
    <row r="60" spans="1:8" ht="16.149999999999999" hidden="1" customHeight="1" thickBot="1" x14ac:dyDescent="0.25">
      <c r="A60" s="362"/>
      <c r="B60" s="49"/>
      <c r="C60" s="49"/>
      <c r="D60" s="213"/>
      <c r="E60" s="6"/>
      <c r="F60" s="50"/>
      <c r="G60" s="50"/>
      <c r="H60" s="189">
        <f t="shared" si="0"/>
        <v>0</v>
      </c>
    </row>
    <row r="61" spans="1:8" s="217" customFormat="1" ht="56.25" customHeight="1" thickBot="1" x14ac:dyDescent="0.25">
      <c r="A61" s="363" t="s">
        <v>188</v>
      </c>
      <c r="B61" s="214"/>
      <c r="C61" s="214"/>
      <c r="D61" s="215" t="s">
        <v>63</v>
      </c>
      <c r="E61" s="216"/>
      <c r="F61" s="53">
        <f>SUM(F62:F64)</f>
        <v>163350</v>
      </c>
      <c r="G61" s="53">
        <f>SUM(G62:G64)</f>
        <v>0</v>
      </c>
      <c r="H61" s="189">
        <f t="shared" si="0"/>
        <v>163350</v>
      </c>
    </row>
    <row r="62" spans="1:8" ht="58.5" hidden="1" customHeight="1" x14ac:dyDescent="0.2">
      <c r="A62" s="356">
        <v>1011090</v>
      </c>
      <c r="B62" s="218" t="s">
        <v>9</v>
      </c>
      <c r="C62" s="218" t="s">
        <v>52</v>
      </c>
      <c r="D62" s="219" t="s">
        <v>96</v>
      </c>
      <c r="E62" s="220" t="s">
        <v>127</v>
      </c>
      <c r="F62" s="54"/>
      <c r="G62" s="54"/>
      <c r="H62" s="189">
        <f t="shared" si="0"/>
        <v>0</v>
      </c>
    </row>
    <row r="63" spans="1:8" ht="27.75" hidden="1" customHeight="1" thickBot="1" x14ac:dyDescent="0.25">
      <c r="A63" s="364"/>
      <c r="B63" s="221" t="s">
        <v>64</v>
      </c>
      <c r="C63" s="221" t="s">
        <v>53</v>
      </c>
      <c r="D63" s="222" t="s">
        <v>65</v>
      </c>
      <c r="E63" s="117" t="s">
        <v>66</v>
      </c>
      <c r="F63" s="118"/>
      <c r="G63" s="118"/>
      <c r="H63" s="193">
        <f t="shared" si="0"/>
        <v>0</v>
      </c>
    </row>
    <row r="64" spans="1:8" ht="39.75" customHeight="1" x14ac:dyDescent="0.2">
      <c r="A64" s="390" t="s">
        <v>213</v>
      </c>
      <c r="B64" s="391" t="s">
        <v>214</v>
      </c>
      <c r="C64" s="391"/>
      <c r="D64" s="392" t="s">
        <v>212</v>
      </c>
      <c r="E64" s="393"/>
      <c r="F64" s="394">
        <f>F65+F66</f>
        <v>163350</v>
      </c>
      <c r="G64" s="394"/>
      <c r="H64" s="223">
        <f t="shared" si="0"/>
        <v>163350</v>
      </c>
    </row>
    <row r="65" spans="1:8" s="198" customFormat="1" ht="75" x14ac:dyDescent="0.2">
      <c r="A65" s="395" t="s">
        <v>380</v>
      </c>
      <c r="B65" s="86" t="s">
        <v>381</v>
      </c>
      <c r="C65" s="86" t="s">
        <v>53</v>
      </c>
      <c r="D65" s="396" t="s">
        <v>382</v>
      </c>
      <c r="E65" s="172" t="s">
        <v>510</v>
      </c>
      <c r="F65" s="397">
        <v>63350</v>
      </c>
      <c r="G65" s="397"/>
      <c r="H65" s="242">
        <f t="shared" si="0"/>
        <v>63350</v>
      </c>
    </row>
    <row r="66" spans="1:8" s="198" customFormat="1" ht="39.75" customHeight="1" thickBot="1" x14ac:dyDescent="0.25">
      <c r="A66" s="365" t="s">
        <v>380</v>
      </c>
      <c r="B66" s="224" t="s">
        <v>381</v>
      </c>
      <c r="C66" s="224" t="s">
        <v>53</v>
      </c>
      <c r="D66" s="225" t="s">
        <v>382</v>
      </c>
      <c r="E66" s="119" t="s">
        <v>344</v>
      </c>
      <c r="F66" s="120">
        <v>100000</v>
      </c>
      <c r="G66" s="121"/>
      <c r="H66" s="226">
        <f t="shared" si="0"/>
        <v>100000</v>
      </c>
    </row>
    <row r="67" spans="1:8" ht="57" thickBot="1" x14ac:dyDescent="0.4">
      <c r="A67" s="366" t="s">
        <v>189</v>
      </c>
      <c r="B67" s="227"/>
      <c r="C67" s="227"/>
      <c r="D67" s="228" t="s">
        <v>27</v>
      </c>
      <c r="E67" s="229"/>
      <c r="F67" s="116">
        <f>F70+F72+F81</f>
        <v>7729689</v>
      </c>
      <c r="G67" s="116">
        <f>G70+G72+G81</f>
        <v>200000</v>
      </c>
      <c r="H67" s="208">
        <f t="shared" si="0"/>
        <v>7929689</v>
      </c>
    </row>
    <row r="68" spans="1:8" ht="0.75" hidden="1" customHeight="1" x14ac:dyDescent="0.3">
      <c r="A68" s="299"/>
      <c r="B68" s="140" t="s">
        <v>28</v>
      </c>
      <c r="C68" s="140"/>
      <c r="D68" s="230" t="s">
        <v>29</v>
      </c>
      <c r="E68" s="69"/>
      <c r="F68" s="40"/>
      <c r="G68" s="40"/>
      <c r="H68" s="189">
        <f t="shared" si="0"/>
        <v>0</v>
      </c>
    </row>
    <row r="69" spans="1:8" ht="15.75" hidden="1" customHeight="1" x14ac:dyDescent="0.3">
      <c r="A69" s="101"/>
      <c r="B69" s="140" t="s">
        <v>30</v>
      </c>
      <c r="C69" s="140"/>
      <c r="D69" s="17" t="s">
        <v>31</v>
      </c>
      <c r="E69" s="69"/>
      <c r="F69" s="40"/>
      <c r="G69" s="40"/>
      <c r="H69" s="193">
        <f t="shared" si="0"/>
        <v>0</v>
      </c>
    </row>
    <row r="70" spans="1:8" ht="41.25" customHeight="1" x14ac:dyDescent="0.2">
      <c r="A70" s="97" t="s">
        <v>222</v>
      </c>
      <c r="B70" s="49" t="s">
        <v>223</v>
      </c>
      <c r="C70" s="49"/>
      <c r="D70" s="19" t="s">
        <v>142</v>
      </c>
      <c r="E70" s="6"/>
      <c r="F70" s="62">
        <f>F71</f>
        <v>800000</v>
      </c>
      <c r="G70" s="63">
        <f>G71</f>
        <v>0</v>
      </c>
      <c r="H70" s="175">
        <f t="shared" si="0"/>
        <v>800000</v>
      </c>
    </row>
    <row r="71" spans="1:8" s="198" customFormat="1" ht="61.5" customHeight="1" x14ac:dyDescent="0.2">
      <c r="A71" s="361" t="s">
        <v>224</v>
      </c>
      <c r="B71" s="231" t="s">
        <v>225</v>
      </c>
      <c r="C71" s="232" t="s">
        <v>33</v>
      </c>
      <c r="D71" s="13" t="s">
        <v>227</v>
      </c>
      <c r="E71" s="6" t="s">
        <v>327</v>
      </c>
      <c r="F71" s="108">
        <v>800000</v>
      </c>
      <c r="G71" s="106"/>
      <c r="H71" s="132">
        <f t="shared" si="0"/>
        <v>800000</v>
      </c>
    </row>
    <row r="72" spans="1:8" s="16" customFormat="1" ht="37.5" x14ac:dyDescent="0.2">
      <c r="A72" s="97" t="s">
        <v>229</v>
      </c>
      <c r="B72" s="140" t="s">
        <v>226</v>
      </c>
      <c r="C72" s="140"/>
      <c r="D72" s="4" t="s">
        <v>228</v>
      </c>
      <c r="E72" s="7"/>
      <c r="F72" s="40">
        <f>F73+F74+F75+F76+F77+F78+F79+F80</f>
        <v>6929689</v>
      </c>
      <c r="G72" s="64"/>
      <c r="H72" s="175">
        <f>F72+G72</f>
        <v>6929689</v>
      </c>
    </row>
    <row r="73" spans="1:8" s="130" customFormat="1" ht="37.5" x14ac:dyDescent="0.2">
      <c r="A73" s="361" t="s">
        <v>383</v>
      </c>
      <c r="B73" s="141" t="s">
        <v>384</v>
      </c>
      <c r="C73" s="141" t="s">
        <v>33</v>
      </c>
      <c r="D73" s="233" t="s">
        <v>385</v>
      </c>
      <c r="E73" s="6" t="s">
        <v>324</v>
      </c>
      <c r="F73" s="122">
        <v>200000</v>
      </c>
      <c r="G73" s="123"/>
      <c r="H73" s="132">
        <f>F73+G73</f>
        <v>200000</v>
      </c>
    </row>
    <row r="74" spans="1:8" s="130" customFormat="1" ht="38.25" customHeight="1" x14ac:dyDescent="0.2">
      <c r="A74" s="361" t="s">
        <v>383</v>
      </c>
      <c r="B74" s="141" t="s">
        <v>384</v>
      </c>
      <c r="C74" s="141" t="s">
        <v>33</v>
      </c>
      <c r="D74" s="233" t="s">
        <v>385</v>
      </c>
      <c r="E74" s="6" t="s">
        <v>328</v>
      </c>
      <c r="F74" s="111">
        <v>3100000</v>
      </c>
      <c r="G74" s="124"/>
      <c r="H74" s="132">
        <f t="shared" ref="H74:H166" si="1">F74+G74</f>
        <v>3100000</v>
      </c>
    </row>
    <row r="75" spans="1:8" s="130" customFormat="1" ht="34.5" customHeight="1" x14ac:dyDescent="0.2">
      <c r="A75" s="361" t="s">
        <v>383</v>
      </c>
      <c r="B75" s="141" t="s">
        <v>384</v>
      </c>
      <c r="C75" s="141" t="s">
        <v>33</v>
      </c>
      <c r="D75" s="233" t="s">
        <v>385</v>
      </c>
      <c r="E75" s="7" t="s">
        <v>322</v>
      </c>
      <c r="F75" s="125">
        <v>100000</v>
      </c>
      <c r="G75" s="106"/>
      <c r="H75" s="132">
        <f t="shared" si="1"/>
        <v>100000</v>
      </c>
    </row>
    <row r="76" spans="1:8" s="130" customFormat="1" ht="39" customHeight="1" x14ac:dyDescent="0.2">
      <c r="A76" s="361" t="s">
        <v>383</v>
      </c>
      <c r="B76" s="141" t="s">
        <v>384</v>
      </c>
      <c r="C76" s="141" t="s">
        <v>33</v>
      </c>
      <c r="D76" s="233" t="s">
        <v>385</v>
      </c>
      <c r="E76" s="7" t="s">
        <v>483</v>
      </c>
      <c r="F76" s="125">
        <v>397689</v>
      </c>
      <c r="G76" s="106"/>
      <c r="H76" s="132">
        <f t="shared" si="1"/>
        <v>397689</v>
      </c>
    </row>
    <row r="77" spans="1:8" s="130" customFormat="1" ht="37.5" x14ac:dyDescent="0.2">
      <c r="A77" s="361" t="s">
        <v>383</v>
      </c>
      <c r="B77" s="141" t="s">
        <v>384</v>
      </c>
      <c r="C77" s="141" t="s">
        <v>33</v>
      </c>
      <c r="D77" s="233" t="s">
        <v>385</v>
      </c>
      <c r="E77" s="7" t="s">
        <v>326</v>
      </c>
      <c r="F77" s="125">
        <v>314886</v>
      </c>
      <c r="G77" s="106"/>
      <c r="H77" s="132">
        <f t="shared" si="1"/>
        <v>314886</v>
      </c>
    </row>
    <row r="78" spans="1:8" s="130" customFormat="1" ht="37.5" x14ac:dyDescent="0.2">
      <c r="A78" s="361" t="s">
        <v>383</v>
      </c>
      <c r="B78" s="141" t="s">
        <v>384</v>
      </c>
      <c r="C78" s="141" t="s">
        <v>33</v>
      </c>
      <c r="D78" s="233" t="s">
        <v>385</v>
      </c>
      <c r="E78" s="7" t="s">
        <v>323</v>
      </c>
      <c r="F78" s="125">
        <v>200000</v>
      </c>
      <c r="G78" s="106"/>
      <c r="H78" s="132">
        <f t="shared" si="1"/>
        <v>200000</v>
      </c>
    </row>
    <row r="79" spans="1:8" s="130" customFormat="1" ht="37.5" x14ac:dyDescent="0.2">
      <c r="A79" s="361" t="s">
        <v>383</v>
      </c>
      <c r="B79" s="141" t="s">
        <v>384</v>
      </c>
      <c r="C79" s="141" t="s">
        <v>33</v>
      </c>
      <c r="D79" s="233" t="s">
        <v>385</v>
      </c>
      <c r="E79" s="6" t="s">
        <v>325</v>
      </c>
      <c r="F79" s="126">
        <v>2229114</v>
      </c>
      <c r="G79" s="127"/>
      <c r="H79" s="132">
        <f t="shared" si="1"/>
        <v>2229114</v>
      </c>
    </row>
    <row r="80" spans="1:8" s="130" customFormat="1" ht="37.5" x14ac:dyDescent="0.2">
      <c r="A80" s="361" t="s">
        <v>383</v>
      </c>
      <c r="B80" s="141" t="s">
        <v>384</v>
      </c>
      <c r="C80" s="141" t="s">
        <v>33</v>
      </c>
      <c r="D80" s="233" t="s">
        <v>385</v>
      </c>
      <c r="E80" s="6" t="s">
        <v>532</v>
      </c>
      <c r="F80" s="419">
        <v>388000</v>
      </c>
      <c r="G80" s="420"/>
      <c r="H80" s="132">
        <f t="shared" si="1"/>
        <v>388000</v>
      </c>
    </row>
    <row r="81" spans="1:12" s="16" customFormat="1" ht="72.75" customHeight="1" thickBot="1" x14ac:dyDescent="0.25">
      <c r="A81" s="97" t="s">
        <v>516</v>
      </c>
      <c r="B81" s="49" t="s">
        <v>424</v>
      </c>
      <c r="C81" s="70" t="s">
        <v>17</v>
      </c>
      <c r="D81" s="90" t="s">
        <v>95</v>
      </c>
      <c r="E81" s="6" t="s">
        <v>517</v>
      </c>
      <c r="F81" s="62"/>
      <c r="G81" s="62">
        <v>200000</v>
      </c>
      <c r="H81" s="208">
        <f t="shared" si="1"/>
        <v>200000</v>
      </c>
    </row>
    <row r="82" spans="1:12" s="16" customFormat="1" ht="19.5" hidden="1" thickBot="1" x14ac:dyDescent="0.25">
      <c r="A82" s="361"/>
      <c r="B82" s="234"/>
      <c r="C82" s="235"/>
      <c r="D82" s="13"/>
      <c r="E82" s="6"/>
      <c r="F82" s="65"/>
      <c r="G82" s="41"/>
      <c r="H82" s="189">
        <f t="shared" si="1"/>
        <v>0</v>
      </c>
    </row>
    <row r="83" spans="1:12" s="16" customFormat="1" ht="75.75" hidden="1" thickBot="1" x14ac:dyDescent="0.25">
      <c r="A83" s="101"/>
      <c r="B83" s="140" t="s">
        <v>32</v>
      </c>
      <c r="C83" s="140"/>
      <c r="D83" s="5" t="s">
        <v>34</v>
      </c>
      <c r="E83" s="7" t="s">
        <v>35</v>
      </c>
      <c r="F83" s="40"/>
      <c r="G83" s="41"/>
      <c r="H83" s="189">
        <f t="shared" si="1"/>
        <v>0</v>
      </c>
    </row>
    <row r="84" spans="1:12" s="16" customFormat="1" ht="19.5" hidden="1" thickBot="1" x14ac:dyDescent="0.25">
      <c r="A84" s="362"/>
      <c r="B84" s="60"/>
      <c r="C84" s="60"/>
      <c r="D84" s="236"/>
      <c r="E84" s="6"/>
      <c r="F84" s="57"/>
      <c r="G84" s="57"/>
      <c r="H84" s="189">
        <f t="shared" si="1"/>
        <v>0</v>
      </c>
    </row>
    <row r="85" spans="1:12" s="26" customFormat="1" ht="57" hidden="1" thickBot="1" x14ac:dyDescent="0.25">
      <c r="A85" s="364"/>
      <c r="B85" s="61" t="s">
        <v>24</v>
      </c>
      <c r="C85" s="61" t="s">
        <v>23</v>
      </c>
      <c r="D85" s="237" t="s">
        <v>25</v>
      </c>
      <c r="E85" s="6" t="s">
        <v>61</v>
      </c>
      <c r="F85" s="65"/>
      <c r="G85" s="65"/>
      <c r="H85" s="189">
        <f t="shared" si="1"/>
        <v>0</v>
      </c>
    </row>
    <row r="86" spans="1:12" s="16" customFormat="1" ht="19.5" hidden="1" thickBot="1" x14ac:dyDescent="0.25">
      <c r="A86" s="97"/>
      <c r="B86" s="49"/>
      <c r="C86" s="49"/>
      <c r="D86" s="4"/>
      <c r="E86" s="6"/>
      <c r="F86" s="62"/>
      <c r="G86" s="62"/>
      <c r="H86" s="189">
        <f t="shared" si="1"/>
        <v>0</v>
      </c>
    </row>
    <row r="87" spans="1:12" s="16" customFormat="1" ht="19.5" hidden="1" thickBot="1" x14ac:dyDescent="0.25">
      <c r="A87" s="367"/>
      <c r="B87" s="49"/>
      <c r="C87" s="49"/>
      <c r="D87" s="201"/>
      <c r="E87" s="238"/>
      <c r="F87" s="62"/>
      <c r="G87" s="62"/>
      <c r="H87" s="193">
        <f t="shared" si="1"/>
        <v>0</v>
      </c>
    </row>
    <row r="88" spans="1:12" ht="75.75" thickBot="1" x14ac:dyDescent="0.25">
      <c r="A88" s="368" t="s">
        <v>190</v>
      </c>
      <c r="B88" s="239"/>
      <c r="C88" s="239"/>
      <c r="D88" s="186" t="s">
        <v>36</v>
      </c>
      <c r="E88" s="240"/>
      <c r="F88" s="128">
        <f>F89+F94+F96+F98+F100+F101+F103+F107+F108+F119</f>
        <v>7665498</v>
      </c>
      <c r="G88" s="128">
        <f>G89+G94+G96+G98+G100+G101+G103+G107+G108+G119</f>
        <v>250000</v>
      </c>
      <c r="H88" s="189">
        <f t="shared" si="1"/>
        <v>7915498</v>
      </c>
    </row>
    <row r="89" spans="1:12" ht="99.75" customHeight="1" x14ac:dyDescent="0.2">
      <c r="A89" s="356" t="s">
        <v>230</v>
      </c>
      <c r="B89" s="29" t="s">
        <v>150</v>
      </c>
      <c r="C89" s="241"/>
      <c r="D89" s="76" t="s">
        <v>231</v>
      </c>
      <c r="E89" s="37"/>
      <c r="F89" s="54">
        <f>SUM(F90:F93)</f>
        <v>1412000</v>
      </c>
      <c r="G89" s="54">
        <f>SUM(G90:G93)</f>
        <v>0</v>
      </c>
      <c r="H89" s="242">
        <f t="shared" si="1"/>
        <v>1412000</v>
      </c>
    </row>
    <row r="90" spans="1:12" s="198" customFormat="1" ht="56.25" x14ac:dyDescent="0.2">
      <c r="A90" s="361" t="s">
        <v>232</v>
      </c>
      <c r="B90" s="66" t="s">
        <v>151</v>
      </c>
      <c r="C90" s="243" t="s">
        <v>10</v>
      </c>
      <c r="D90" s="67" t="s">
        <v>233</v>
      </c>
      <c r="E90" s="429" t="s">
        <v>494</v>
      </c>
      <c r="F90" s="55">
        <v>200000</v>
      </c>
      <c r="G90" s="55"/>
      <c r="H90" s="175">
        <f t="shared" si="1"/>
        <v>200000</v>
      </c>
    </row>
    <row r="91" spans="1:12" s="198" customFormat="1" ht="56.25" x14ac:dyDescent="0.2">
      <c r="A91" s="361" t="s">
        <v>235</v>
      </c>
      <c r="B91" s="66" t="s">
        <v>234</v>
      </c>
      <c r="C91" s="243" t="s">
        <v>153</v>
      </c>
      <c r="D91" s="67" t="s">
        <v>154</v>
      </c>
      <c r="E91" s="429"/>
      <c r="F91" s="55">
        <v>12000</v>
      </c>
      <c r="G91" s="55"/>
      <c r="H91" s="175">
        <f t="shared" si="1"/>
        <v>12000</v>
      </c>
    </row>
    <row r="92" spans="1:12" s="198" customFormat="1" ht="60.75" customHeight="1" x14ac:dyDescent="0.2">
      <c r="A92" s="361" t="s">
        <v>236</v>
      </c>
      <c r="B92" s="66" t="s">
        <v>152</v>
      </c>
      <c r="C92" s="243" t="s">
        <v>153</v>
      </c>
      <c r="D92" s="67" t="s">
        <v>237</v>
      </c>
      <c r="E92" s="429"/>
      <c r="F92" s="55">
        <v>400000</v>
      </c>
      <c r="G92" s="55"/>
      <c r="H92" s="175">
        <f t="shared" si="1"/>
        <v>400000</v>
      </c>
    </row>
    <row r="93" spans="1:12" s="198" customFormat="1" ht="75" x14ac:dyDescent="0.2">
      <c r="A93" s="361" t="s">
        <v>239</v>
      </c>
      <c r="B93" s="66" t="s">
        <v>238</v>
      </c>
      <c r="C93" s="243" t="s">
        <v>153</v>
      </c>
      <c r="D93" s="67" t="s">
        <v>155</v>
      </c>
      <c r="E93" s="429"/>
      <c r="F93" s="55">
        <v>800000</v>
      </c>
      <c r="G93" s="55"/>
      <c r="H93" s="175">
        <f t="shared" si="1"/>
        <v>800000</v>
      </c>
    </row>
    <row r="94" spans="1:12" s="16" customFormat="1" ht="25.5" customHeight="1" x14ac:dyDescent="0.3">
      <c r="A94" s="97" t="s">
        <v>395</v>
      </c>
      <c r="B94" s="60" t="s">
        <v>396</v>
      </c>
      <c r="C94" s="60"/>
      <c r="D94" s="244" t="s">
        <v>254</v>
      </c>
      <c r="E94" s="429"/>
      <c r="F94" s="39">
        <f>F95</f>
        <v>500000</v>
      </c>
      <c r="G94" s="39">
        <v>250000</v>
      </c>
      <c r="H94" s="175">
        <f t="shared" si="1"/>
        <v>750000</v>
      </c>
      <c r="I94" s="245"/>
      <c r="J94" s="246"/>
      <c r="K94" s="135"/>
      <c r="L94" s="247"/>
    </row>
    <row r="95" spans="1:12" s="130" customFormat="1" ht="44.25" customHeight="1" x14ac:dyDescent="0.3">
      <c r="A95" s="369" t="s">
        <v>397</v>
      </c>
      <c r="B95" s="232" t="s">
        <v>398</v>
      </c>
      <c r="C95" s="232" t="s">
        <v>9</v>
      </c>
      <c r="D95" s="248" t="s">
        <v>399</v>
      </c>
      <c r="E95" s="430"/>
      <c r="F95" s="129">
        <v>500000</v>
      </c>
      <c r="G95" s="129">
        <v>250000</v>
      </c>
      <c r="H95" s="132">
        <f t="shared" si="1"/>
        <v>750000</v>
      </c>
      <c r="I95" s="133"/>
      <c r="J95" s="134"/>
      <c r="K95" s="135"/>
      <c r="L95" s="136"/>
    </row>
    <row r="96" spans="1:12" s="16" customFormat="1" ht="37.5" customHeight="1" x14ac:dyDescent="0.3">
      <c r="A96" s="356" t="s">
        <v>240</v>
      </c>
      <c r="B96" s="49" t="s">
        <v>241</v>
      </c>
      <c r="C96" s="49"/>
      <c r="D96" s="96" t="s">
        <v>144</v>
      </c>
      <c r="E96" s="249"/>
      <c r="F96" s="30">
        <f>SUM(F97)</f>
        <v>40000</v>
      </c>
      <c r="G96" s="30">
        <f>SUM(G97)</f>
        <v>0</v>
      </c>
      <c r="H96" s="175">
        <f t="shared" si="1"/>
        <v>40000</v>
      </c>
    </row>
    <row r="97" spans="1:12" s="130" customFormat="1" ht="93.75" x14ac:dyDescent="0.3">
      <c r="A97" s="361" t="s">
        <v>244</v>
      </c>
      <c r="B97" s="112" t="s">
        <v>243</v>
      </c>
      <c r="C97" s="112" t="s">
        <v>38</v>
      </c>
      <c r="D97" s="11" t="s">
        <v>242</v>
      </c>
      <c r="E97" s="138" t="s">
        <v>362</v>
      </c>
      <c r="F97" s="39">
        <v>40000</v>
      </c>
      <c r="G97" s="39"/>
      <c r="H97" s="175">
        <f t="shared" si="1"/>
        <v>40000</v>
      </c>
    </row>
    <row r="98" spans="1:12" s="16" customFormat="1" ht="37.5" x14ac:dyDescent="0.3">
      <c r="A98" s="97" t="s">
        <v>246</v>
      </c>
      <c r="B98" s="60" t="s">
        <v>143</v>
      </c>
      <c r="C98" s="60"/>
      <c r="D98" s="3" t="s">
        <v>134</v>
      </c>
      <c r="E98" s="138"/>
      <c r="F98" s="39">
        <f>SUM(F99)</f>
        <v>180000</v>
      </c>
      <c r="G98" s="39">
        <f>SUM(G99)</f>
        <v>0</v>
      </c>
      <c r="H98" s="175">
        <f t="shared" si="1"/>
        <v>180000</v>
      </c>
    </row>
    <row r="99" spans="1:12" s="130" customFormat="1" ht="45.75" customHeight="1" x14ac:dyDescent="0.2">
      <c r="A99" s="361" t="s">
        <v>245</v>
      </c>
      <c r="B99" s="195" t="s">
        <v>217</v>
      </c>
      <c r="C99" s="195" t="s">
        <v>38</v>
      </c>
      <c r="D99" s="20" t="s">
        <v>135</v>
      </c>
      <c r="E99" s="25" t="s">
        <v>335</v>
      </c>
      <c r="F99" s="39">
        <v>180000</v>
      </c>
      <c r="G99" s="39"/>
      <c r="H99" s="175">
        <f t="shared" si="1"/>
        <v>180000</v>
      </c>
    </row>
    <row r="100" spans="1:12" s="16" customFormat="1" ht="115.15" customHeight="1" x14ac:dyDescent="0.2">
      <c r="A100" s="97" t="s">
        <v>247</v>
      </c>
      <c r="B100" s="48" t="s">
        <v>114</v>
      </c>
      <c r="C100" s="48" t="s">
        <v>38</v>
      </c>
      <c r="D100" s="5" t="s">
        <v>98</v>
      </c>
      <c r="E100" s="25" t="s">
        <v>332</v>
      </c>
      <c r="F100" s="39">
        <v>1000000</v>
      </c>
      <c r="G100" s="39"/>
      <c r="H100" s="175">
        <f t="shared" si="1"/>
        <v>1000000</v>
      </c>
    </row>
    <row r="101" spans="1:12" s="16" customFormat="1" ht="137.44999999999999" customHeight="1" x14ac:dyDescent="0.2">
      <c r="A101" s="370" t="s">
        <v>248</v>
      </c>
      <c r="B101" s="61" t="s">
        <v>131</v>
      </c>
      <c r="C101" s="39">
        <v>1010</v>
      </c>
      <c r="D101" s="9" t="s">
        <v>386</v>
      </c>
      <c r="E101" s="250" t="s">
        <v>388</v>
      </c>
      <c r="F101" s="39">
        <v>1208900</v>
      </c>
      <c r="G101" s="39">
        <f>SUM(G102)</f>
        <v>0</v>
      </c>
      <c r="H101" s="175">
        <f t="shared" si="1"/>
        <v>1208900</v>
      </c>
    </row>
    <row r="102" spans="1:12" s="130" customFormat="1" ht="94.15" hidden="1" customHeight="1" x14ac:dyDescent="0.2">
      <c r="A102" s="371" t="s">
        <v>249</v>
      </c>
      <c r="B102" s="141" t="s">
        <v>250</v>
      </c>
      <c r="C102" s="141" t="s">
        <v>39</v>
      </c>
      <c r="D102" s="233" t="s">
        <v>251</v>
      </c>
      <c r="E102" s="137" t="s">
        <v>387</v>
      </c>
      <c r="F102" s="39"/>
      <c r="G102" s="39"/>
      <c r="H102" s="175">
        <f t="shared" si="1"/>
        <v>0</v>
      </c>
    </row>
    <row r="103" spans="1:12" s="16" customFormat="1" ht="42" customHeight="1" x14ac:dyDescent="0.2">
      <c r="A103" s="101" t="s">
        <v>389</v>
      </c>
      <c r="B103" s="60" t="s">
        <v>390</v>
      </c>
      <c r="C103" s="60"/>
      <c r="D103" s="9" t="s">
        <v>82</v>
      </c>
      <c r="E103" s="251"/>
      <c r="F103" s="39">
        <f>F105+F106</f>
        <v>199600</v>
      </c>
      <c r="G103" s="39">
        <f>G105+G106</f>
        <v>0</v>
      </c>
      <c r="H103" s="175">
        <f t="shared" si="1"/>
        <v>199600</v>
      </c>
    </row>
    <row r="104" spans="1:12" s="130" customFormat="1" ht="37.5" hidden="1" customHeight="1" x14ac:dyDescent="0.3">
      <c r="A104" s="361">
        <v>1513201</v>
      </c>
      <c r="B104" s="112" t="s">
        <v>116</v>
      </c>
      <c r="C104" s="112" t="s">
        <v>10</v>
      </c>
      <c r="D104" s="11" t="s">
        <v>37</v>
      </c>
      <c r="E104" s="138"/>
      <c r="F104" s="39"/>
      <c r="G104" s="39"/>
      <c r="H104" s="175">
        <f t="shared" si="1"/>
        <v>0</v>
      </c>
    </row>
    <row r="105" spans="1:12" s="16" customFormat="1" ht="93.75" x14ac:dyDescent="0.3">
      <c r="A105" s="361" t="s">
        <v>391</v>
      </c>
      <c r="B105" s="112" t="s">
        <v>392</v>
      </c>
      <c r="C105" s="112" t="s">
        <v>10</v>
      </c>
      <c r="D105" s="252" t="s">
        <v>408</v>
      </c>
      <c r="E105" s="25" t="s">
        <v>405</v>
      </c>
      <c r="F105" s="39">
        <v>100000</v>
      </c>
      <c r="G105" s="39"/>
      <c r="H105" s="175">
        <f>F105+G105</f>
        <v>100000</v>
      </c>
      <c r="I105" s="245"/>
      <c r="J105" s="246"/>
      <c r="K105" s="135"/>
      <c r="L105" s="247"/>
    </row>
    <row r="106" spans="1:12" s="16" customFormat="1" ht="93.75" x14ac:dyDescent="0.3">
      <c r="A106" s="361" t="s">
        <v>391</v>
      </c>
      <c r="B106" s="112" t="s">
        <v>392</v>
      </c>
      <c r="C106" s="112" t="s">
        <v>10</v>
      </c>
      <c r="D106" s="252" t="s">
        <v>408</v>
      </c>
      <c r="E106" s="253" t="s">
        <v>337</v>
      </c>
      <c r="F106" s="39">
        <v>99600</v>
      </c>
      <c r="G106" s="39"/>
      <c r="H106" s="175">
        <f>F106+G106</f>
        <v>99600</v>
      </c>
    </row>
    <row r="107" spans="1:12" s="16" customFormat="1" ht="39.75" customHeight="1" x14ac:dyDescent="0.2">
      <c r="A107" s="372" t="s">
        <v>393</v>
      </c>
      <c r="B107" s="61" t="s">
        <v>394</v>
      </c>
      <c r="C107" s="61" t="s">
        <v>77</v>
      </c>
      <c r="D107" s="203" t="s">
        <v>99</v>
      </c>
      <c r="E107" s="131" t="s">
        <v>329</v>
      </c>
      <c r="F107" s="44">
        <v>352000</v>
      </c>
      <c r="G107" s="39"/>
      <c r="H107" s="175">
        <f>F107+G107</f>
        <v>352000</v>
      </c>
    </row>
    <row r="108" spans="1:12" s="130" customFormat="1" ht="30.75" customHeight="1" x14ac:dyDescent="0.3">
      <c r="A108" s="97" t="s">
        <v>395</v>
      </c>
      <c r="B108" s="60" t="s">
        <v>396</v>
      </c>
      <c r="C108" s="60"/>
      <c r="D108" s="254" t="s">
        <v>254</v>
      </c>
      <c r="E108" s="38"/>
      <c r="F108" s="55">
        <f>F110+F111+F112+F113+F115+F116+F117+F118</f>
        <v>2672998</v>
      </c>
      <c r="G108" s="55"/>
      <c r="H108" s="175">
        <f t="shared" si="1"/>
        <v>2672998</v>
      </c>
      <c r="I108" s="196"/>
    </row>
    <row r="109" spans="1:12" s="16" customFormat="1" ht="30" hidden="1" customHeight="1" x14ac:dyDescent="0.3">
      <c r="A109" s="97" t="s">
        <v>252</v>
      </c>
      <c r="B109" s="60" t="s">
        <v>253</v>
      </c>
      <c r="C109" s="60" t="s">
        <v>9</v>
      </c>
      <c r="D109" s="254" t="s">
        <v>254</v>
      </c>
      <c r="E109" s="131"/>
      <c r="F109" s="39">
        <f>SUM(F112+F113+F114+F115+F116+F105+F106+F94+F117)</f>
        <v>2907598</v>
      </c>
      <c r="G109" s="39">
        <f>SUM(G112+G113+G114+G115+G116+G105+G106+G94+G117)</f>
        <v>250000</v>
      </c>
      <c r="H109" s="175">
        <f t="shared" si="1"/>
        <v>3157598</v>
      </c>
    </row>
    <row r="110" spans="1:12" s="130" customFormat="1" ht="35.25" customHeight="1" x14ac:dyDescent="0.3">
      <c r="A110" s="361" t="s">
        <v>397</v>
      </c>
      <c r="B110" s="112" t="s">
        <v>398</v>
      </c>
      <c r="C110" s="112" t="s">
        <v>9</v>
      </c>
      <c r="D110" s="11" t="s">
        <v>399</v>
      </c>
      <c r="E110" s="131" t="s">
        <v>336</v>
      </c>
      <c r="F110" s="129">
        <v>110000</v>
      </c>
      <c r="G110" s="129"/>
      <c r="H110" s="132">
        <f t="shared" si="1"/>
        <v>110000</v>
      </c>
    </row>
    <row r="111" spans="1:12" s="130" customFormat="1" ht="56.25" x14ac:dyDescent="0.2">
      <c r="A111" s="361" t="s">
        <v>397</v>
      </c>
      <c r="B111" s="112" t="s">
        <v>398</v>
      </c>
      <c r="C111" s="112" t="s">
        <v>9</v>
      </c>
      <c r="D111" s="33" t="s">
        <v>399</v>
      </c>
      <c r="E111" s="131" t="s">
        <v>463</v>
      </c>
      <c r="F111" s="129">
        <v>130000</v>
      </c>
      <c r="G111" s="129"/>
      <c r="H111" s="132">
        <f t="shared" si="1"/>
        <v>130000</v>
      </c>
    </row>
    <row r="112" spans="1:12" s="130" customFormat="1" ht="75" x14ac:dyDescent="0.25">
      <c r="A112" s="361" t="s">
        <v>397</v>
      </c>
      <c r="B112" s="112" t="s">
        <v>398</v>
      </c>
      <c r="C112" s="112" t="s">
        <v>9</v>
      </c>
      <c r="D112" s="33" t="s">
        <v>399</v>
      </c>
      <c r="E112" s="131" t="s">
        <v>331</v>
      </c>
      <c r="F112" s="129">
        <v>190000</v>
      </c>
      <c r="G112" s="129"/>
      <c r="H112" s="132">
        <f t="shared" si="1"/>
        <v>190000</v>
      </c>
      <c r="I112" s="133"/>
      <c r="J112" s="134"/>
      <c r="K112" s="135"/>
      <c r="L112" s="136"/>
    </row>
    <row r="113" spans="1:12" s="130" customFormat="1" ht="56.25" x14ac:dyDescent="0.3">
      <c r="A113" s="361" t="s">
        <v>397</v>
      </c>
      <c r="B113" s="112" t="s">
        <v>398</v>
      </c>
      <c r="C113" s="112" t="s">
        <v>9</v>
      </c>
      <c r="D113" s="11" t="s">
        <v>399</v>
      </c>
      <c r="E113" s="137" t="s">
        <v>330</v>
      </c>
      <c r="F113" s="129">
        <v>1550000</v>
      </c>
      <c r="G113" s="129"/>
      <c r="H113" s="132">
        <f t="shared" si="1"/>
        <v>1550000</v>
      </c>
      <c r="I113" s="133"/>
      <c r="J113" s="134"/>
      <c r="K113" s="135"/>
      <c r="L113" s="136"/>
    </row>
    <row r="114" spans="1:12" s="130" customFormat="1" ht="56.25" hidden="1" x14ac:dyDescent="0.3">
      <c r="A114" s="361" t="s">
        <v>252</v>
      </c>
      <c r="B114" s="112" t="s">
        <v>253</v>
      </c>
      <c r="C114" s="112" t="s">
        <v>9</v>
      </c>
      <c r="D114" s="11" t="s">
        <v>399</v>
      </c>
      <c r="E114" s="25" t="s">
        <v>128</v>
      </c>
      <c r="F114" s="129"/>
      <c r="G114" s="129"/>
      <c r="H114" s="132">
        <f t="shared" si="1"/>
        <v>0</v>
      </c>
      <c r="I114" s="133"/>
      <c r="J114" s="134"/>
      <c r="K114" s="135"/>
      <c r="L114" s="136"/>
    </row>
    <row r="115" spans="1:12" s="130" customFormat="1" ht="56.25" x14ac:dyDescent="0.3">
      <c r="A115" s="361" t="s">
        <v>397</v>
      </c>
      <c r="B115" s="112" t="s">
        <v>398</v>
      </c>
      <c r="C115" s="112" t="s">
        <v>9</v>
      </c>
      <c r="D115" s="11" t="s">
        <v>399</v>
      </c>
      <c r="E115" s="25" t="s">
        <v>334</v>
      </c>
      <c r="F115" s="129">
        <v>100000</v>
      </c>
      <c r="G115" s="129"/>
      <c r="H115" s="132">
        <f t="shared" si="1"/>
        <v>100000</v>
      </c>
      <c r="I115" s="133"/>
      <c r="J115" s="134"/>
      <c r="K115" s="135"/>
      <c r="L115" s="136"/>
    </row>
    <row r="116" spans="1:12" s="130" customFormat="1" ht="56.25" x14ac:dyDescent="0.3">
      <c r="A116" s="361" t="s">
        <v>397</v>
      </c>
      <c r="B116" s="112" t="s">
        <v>398</v>
      </c>
      <c r="C116" s="112" t="s">
        <v>9</v>
      </c>
      <c r="D116" s="11" t="s">
        <v>399</v>
      </c>
      <c r="E116" s="25" t="s">
        <v>333</v>
      </c>
      <c r="F116" s="129">
        <v>168000</v>
      </c>
      <c r="G116" s="129"/>
      <c r="H116" s="132">
        <f t="shared" si="1"/>
        <v>168000</v>
      </c>
      <c r="I116" s="133"/>
      <c r="J116" s="134"/>
      <c r="K116" s="135"/>
      <c r="L116" s="136"/>
    </row>
    <row r="117" spans="1:12" s="130" customFormat="1" ht="42" customHeight="1" x14ac:dyDescent="0.3">
      <c r="A117" s="361" t="s">
        <v>397</v>
      </c>
      <c r="B117" s="112" t="s">
        <v>398</v>
      </c>
      <c r="C117" s="112" t="s">
        <v>9</v>
      </c>
      <c r="D117" s="11" t="s">
        <v>399</v>
      </c>
      <c r="E117" s="38" t="s">
        <v>338</v>
      </c>
      <c r="F117" s="129">
        <v>199998</v>
      </c>
      <c r="G117" s="129"/>
      <c r="H117" s="132">
        <f t="shared" si="1"/>
        <v>199998</v>
      </c>
    </row>
    <row r="118" spans="1:12" s="130" customFormat="1" ht="56.25" x14ac:dyDescent="0.3">
      <c r="A118" s="361" t="s">
        <v>397</v>
      </c>
      <c r="B118" s="112" t="s">
        <v>398</v>
      </c>
      <c r="C118" s="112" t="s">
        <v>9</v>
      </c>
      <c r="D118" s="11" t="s">
        <v>399</v>
      </c>
      <c r="E118" s="138" t="s">
        <v>358</v>
      </c>
      <c r="F118" s="32">
        <v>225000</v>
      </c>
      <c r="G118" s="32"/>
      <c r="H118" s="132">
        <f t="shared" si="1"/>
        <v>225000</v>
      </c>
    </row>
    <row r="119" spans="1:12" s="16" customFormat="1" ht="18.75" x14ac:dyDescent="0.3">
      <c r="A119" s="98" t="s">
        <v>428</v>
      </c>
      <c r="B119" s="60" t="s">
        <v>203</v>
      </c>
      <c r="C119" s="60"/>
      <c r="D119" s="157" t="s">
        <v>205</v>
      </c>
      <c r="E119" s="34"/>
      <c r="F119" s="39">
        <f>F120</f>
        <v>100000</v>
      </c>
      <c r="G119" s="39">
        <f>G120</f>
        <v>0</v>
      </c>
      <c r="H119" s="132">
        <f t="shared" si="1"/>
        <v>100000</v>
      </c>
    </row>
    <row r="120" spans="1:12" s="130" customFormat="1" ht="113.25" thickBot="1" x14ac:dyDescent="0.25">
      <c r="A120" s="373" t="s">
        <v>429</v>
      </c>
      <c r="B120" s="112" t="s">
        <v>204</v>
      </c>
      <c r="C120" s="112" t="s">
        <v>17</v>
      </c>
      <c r="D120" s="33" t="s">
        <v>430</v>
      </c>
      <c r="E120" s="158" t="s">
        <v>319</v>
      </c>
      <c r="F120" s="139">
        <v>100000</v>
      </c>
      <c r="G120" s="122"/>
      <c r="H120" s="255">
        <f t="shared" si="1"/>
        <v>100000</v>
      </c>
    </row>
    <row r="121" spans="1:12" s="259" customFormat="1" ht="56.25" x14ac:dyDescent="0.25">
      <c r="A121" s="374" t="s">
        <v>191</v>
      </c>
      <c r="B121" s="256"/>
      <c r="C121" s="256"/>
      <c r="D121" s="257" t="s">
        <v>179</v>
      </c>
      <c r="E121" s="258"/>
      <c r="F121" s="149">
        <f>F122+F123</f>
        <v>270000</v>
      </c>
      <c r="G121" s="149">
        <f>G122+G123</f>
        <v>600000</v>
      </c>
      <c r="H121" s="193">
        <f t="shared" si="1"/>
        <v>870000</v>
      </c>
    </row>
    <row r="122" spans="1:12" s="259" customFormat="1" ht="131.25" x14ac:dyDescent="0.25">
      <c r="A122" s="375" t="s">
        <v>426</v>
      </c>
      <c r="B122" s="61" t="s">
        <v>68</v>
      </c>
      <c r="C122" s="86" t="s">
        <v>50</v>
      </c>
      <c r="D122" s="173" t="s">
        <v>427</v>
      </c>
      <c r="E122" s="174" t="s">
        <v>464</v>
      </c>
      <c r="F122" s="39">
        <v>220000</v>
      </c>
      <c r="G122" s="39">
        <v>600000</v>
      </c>
      <c r="H122" s="175">
        <f t="shared" si="1"/>
        <v>820000</v>
      </c>
    </row>
    <row r="123" spans="1:12" s="194" customFormat="1" ht="37.5" x14ac:dyDescent="0.3">
      <c r="A123" s="375" t="s">
        <v>255</v>
      </c>
      <c r="B123" s="155" t="s">
        <v>180</v>
      </c>
      <c r="C123" s="61"/>
      <c r="D123" s="156" t="s">
        <v>181</v>
      </c>
      <c r="E123" s="260"/>
      <c r="F123" s="39">
        <f>F124</f>
        <v>50000</v>
      </c>
      <c r="G123" s="39">
        <f>G124</f>
        <v>0</v>
      </c>
      <c r="H123" s="175">
        <f t="shared" si="1"/>
        <v>50000</v>
      </c>
    </row>
    <row r="124" spans="1:12" s="194" customFormat="1" ht="75.75" thickBot="1" x14ac:dyDescent="0.35">
      <c r="A124" s="376" t="s">
        <v>256</v>
      </c>
      <c r="B124" s="150" t="s">
        <v>182</v>
      </c>
      <c r="C124" s="151" t="s">
        <v>38</v>
      </c>
      <c r="D124" s="152" t="s">
        <v>183</v>
      </c>
      <c r="E124" s="153" t="s">
        <v>339</v>
      </c>
      <c r="F124" s="154">
        <v>50000</v>
      </c>
      <c r="G124" s="154"/>
      <c r="H124" s="261">
        <f t="shared" si="1"/>
        <v>50000</v>
      </c>
    </row>
    <row r="125" spans="1:12" ht="57" thickBot="1" x14ac:dyDescent="0.4">
      <c r="A125" s="368" t="s">
        <v>193</v>
      </c>
      <c r="B125" s="239"/>
      <c r="C125" s="239"/>
      <c r="D125" s="186" t="s">
        <v>47</v>
      </c>
      <c r="E125" s="262"/>
      <c r="F125" s="56">
        <f>F126</f>
        <v>2500000</v>
      </c>
      <c r="G125" s="56">
        <f>SUM(G126+G128+G129+G130)</f>
        <v>0</v>
      </c>
      <c r="H125" s="189">
        <f t="shared" ref="H125:H142" si="2">F125+G125</f>
        <v>2500000</v>
      </c>
    </row>
    <row r="126" spans="1:12" s="16" customFormat="1" ht="41.25" customHeight="1" x14ac:dyDescent="0.2">
      <c r="A126" s="299" t="s">
        <v>287</v>
      </c>
      <c r="B126" s="140" t="s">
        <v>286</v>
      </c>
      <c r="C126" s="140"/>
      <c r="D126" s="4" t="s">
        <v>288</v>
      </c>
      <c r="E126" s="137"/>
      <c r="F126" s="30">
        <f>F127+F128+F129+F130</f>
        <v>2500000</v>
      </c>
      <c r="G126" s="30"/>
      <c r="H126" s="242">
        <f t="shared" si="2"/>
        <v>2500000</v>
      </c>
    </row>
    <row r="127" spans="1:12" s="130" customFormat="1" ht="41.25" customHeight="1" x14ac:dyDescent="0.2">
      <c r="A127" s="371" t="s">
        <v>400</v>
      </c>
      <c r="B127" s="141" t="s">
        <v>401</v>
      </c>
      <c r="C127" s="141" t="s">
        <v>48</v>
      </c>
      <c r="D127" s="233" t="s">
        <v>402</v>
      </c>
      <c r="E127" s="137" t="s">
        <v>363</v>
      </c>
      <c r="F127" s="139">
        <v>2000000</v>
      </c>
      <c r="G127" s="139"/>
      <c r="H127" s="263">
        <f t="shared" si="2"/>
        <v>2000000</v>
      </c>
    </row>
    <row r="128" spans="1:12" s="130" customFormat="1" ht="56.25" x14ac:dyDescent="0.2">
      <c r="A128" s="371" t="s">
        <v>400</v>
      </c>
      <c r="B128" s="141" t="s">
        <v>401</v>
      </c>
      <c r="C128" s="195" t="s">
        <v>48</v>
      </c>
      <c r="D128" s="233" t="s">
        <v>402</v>
      </c>
      <c r="E128" s="38" t="s">
        <v>414</v>
      </c>
      <c r="F128" s="129">
        <v>150000</v>
      </c>
      <c r="G128" s="129"/>
      <c r="H128" s="132">
        <f t="shared" si="2"/>
        <v>150000</v>
      </c>
    </row>
    <row r="129" spans="1:8" s="130" customFormat="1" ht="40.5" customHeight="1" x14ac:dyDescent="0.2">
      <c r="A129" s="371" t="s">
        <v>400</v>
      </c>
      <c r="B129" s="141" t="s">
        <v>401</v>
      </c>
      <c r="C129" s="195" t="s">
        <v>48</v>
      </c>
      <c r="D129" s="233" t="s">
        <v>402</v>
      </c>
      <c r="E129" s="38" t="s">
        <v>365</v>
      </c>
      <c r="F129" s="129">
        <v>300000</v>
      </c>
      <c r="G129" s="129"/>
      <c r="H129" s="132">
        <f t="shared" si="2"/>
        <v>300000</v>
      </c>
    </row>
    <row r="130" spans="1:8" s="130" customFormat="1" ht="57" thickBot="1" x14ac:dyDescent="0.25">
      <c r="A130" s="377" t="s">
        <v>400</v>
      </c>
      <c r="B130" s="142" t="s">
        <v>401</v>
      </c>
      <c r="C130" s="112" t="s">
        <v>48</v>
      </c>
      <c r="D130" s="233" t="s">
        <v>402</v>
      </c>
      <c r="E130" s="264" t="s">
        <v>364</v>
      </c>
      <c r="F130" s="32">
        <v>50000</v>
      </c>
      <c r="G130" s="32"/>
      <c r="H130" s="265">
        <f t="shared" si="2"/>
        <v>50000</v>
      </c>
    </row>
    <row r="131" spans="1:8" ht="60.75" customHeight="1" thickBot="1" x14ac:dyDescent="0.4">
      <c r="A131" s="368" t="s">
        <v>93</v>
      </c>
      <c r="B131" s="239"/>
      <c r="C131" s="266"/>
      <c r="D131" s="267" t="s">
        <v>26</v>
      </c>
      <c r="E131" s="262"/>
      <c r="F131" s="56">
        <f>F132+F136+F139+F141</f>
        <v>783000</v>
      </c>
      <c r="G131" s="56">
        <f>G132+G136+G139</f>
        <v>0</v>
      </c>
      <c r="H131" s="189">
        <f t="shared" si="2"/>
        <v>783000</v>
      </c>
    </row>
    <row r="132" spans="1:8" ht="37.5" x14ac:dyDescent="0.2">
      <c r="A132" s="356" t="s">
        <v>215</v>
      </c>
      <c r="B132" s="140" t="s">
        <v>143</v>
      </c>
      <c r="C132" s="140"/>
      <c r="D132" s="230" t="s">
        <v>134</v>
      </c>
      <c r="E132" s="268"/>
      <c r="F132" s="14">
        <f>F133+F134+F135</f>
        <v>283000</v>
      </c>
      <c r="G132" s="35">
        <f>G133+G134+G135</f>
        <v>0</v>
      </c>
      <c r="H132" s="242">
        <f t="shared" si="2"/>
        <v>283000</v>
      </c>
    </row>
    <row r="133" spans="1:8" s="199" customFormat="1" ht="62.25" customHeight="1" x14ac:dyDescent="0.2">
      <c r="A133" s="361" t="s">
        <v>216</v>
      </c>
      <c r="B133" s="195" t="s">
        <v>217</v>
      </c>
      <c r="C133" s="195" t="s">
        <v>38</v>
      </c>
      <c r="D133" s="20" t="s">
        <v>135</v>
      </c>
      <c r="E133" s="7" t="s">
        <v>406</v>
      </c>
      <c r="F133" s="42">
        <v>103000</v>
      </c>
      <c r="G133" s="45"/>
      <c r="H133" s="132">
        <f t="shared" si="2"/>
        <v>103000</v>
      </c>
    </row>
    <row r="134" spans="1:8" s="199" customFormat="1" ht="42" customHeight="1" x14ac:dyDescent="0.2">
      <c r="A134" s="361" t="s">
        <v>216</v>
      </c>
      <c r="B134" s="195" t="s">
        <v>217</v>
      </c>
      <c r="C134" s="195" t="s">
        <v>38</v>
      </c>
      <c r="D134" s="20" t="s">
        <v>135</v>
      </c>
      <c r="E134" s="6" t="s">
        <v>407</v>
      </c>
      <c r="F134" s="107">
        <v>30000</v>
      </c>
      <c r="G134" s="109"/>
      <c r="H134" s="132">
        <f t="shared" si="2"/>
        <v>30000</v>
      </c>
    </row>
    <row r="135" spans="1:8" s="199" customFormat="1" ht="37.5" x14ac:dyDescent="0.2">
      <c r="A135" s="361" t="s">
        <v>216</v>
      </c>
      <c r="B135" s="195" t="s">
        <v>217</v>
      </c>
      <c r="C135" s="195" t="s">
        <v>38</v>
      </c>
      <c r="D135" s="20" t="s">
        <v>135</v>
      </c>
      <c r="E135" s="6" t="s">
        <v>359</v>
      </c>
      <c r="F135" s="110">
        <v>150000</v>
      </c>
      <c r="G135" s="109"/>
      <c r="H135" s="132">
        <f t="shared" si="2"/>
        <v>150000</v>
      </c>
    </row>
    <row r="136" spans="1:8" s="26" customFormat="1" ht="37.5" x14ac:dyDescent="0.2">
      <c r="A136" s="97">
        <v>1115010</v>
      </c>
      <c r="B136" s="60" t="s">
        <v>140</v>
      </c>
      <c r="C136" s="60"/>
      <c r="D136" s="5" t="s">
        <v>141</v>
      </c>
      <c r="E136" s="6"/>
      <c r="F136" s="57">
        <f>SUM(F137:F138)</f>
        <v>474000</v>
      </c>
      <c r="G136" s="58">
        <f>SUM(G137:G138)</f>
        <v>0</v>
      </c>
      <c r="H136" s="175">
        <f t="shared" si="2"/>
        <v>474000</v>
      </c>
    </row>
    <row r="137" spans="1:8" s="199" customFormat="1" ht="56.25" x14ac:dyDescent="0.2">
      <c r="A137" s="361">
        <v>1115011</v>
      </c>
      <c r="B137" s="112" t="s">
        <v>115</v>
      </c>
      <c r="C137" s="112" t="s">
        <v>55</v>
      </c>
      <c r="D137" s="20" t="s">
        <v>97</v>
      </c>
      <c r="E137" s="434" t="s">
        <v>477</v>
      </c>
      <c r="F137" s="111">
        <v>280000</v>
      </c>
      <c r="G137" s="109"/>
      <c r="H137" s="132">
        <f t="shared" si="2"/>
        <v>280000</v>
      </c>
    </row>
    <row r="138" spans="1:8" s="130" customFormat="1" ht="56.25" customHeight="1" x14ac:dyDescent="0.2">
      <c r="A138" s="373">
        <v>1115012</v>
      </c>
      <c r="B138" s="112" t="s">
        <v>132</v>
      </c>
      <c r="C138" s="112" t="s">
        <v>55</v>
      </c>
      <c r="D138" s="33" t="s">
        <v>133</v>
      </c>
      <c r="E138" s="435"/>
      <c r="F138" s="111">
        <v>194000</v>
      </c>
      <c r="G138" s="109"/>
      <c r="H138" s="132">
        <f t="shared" si="2"/>
        <v>194000</v>
      </c>
    </row>
    <row r="139" spans="1:8" s="16" customFormat="1" ht="56.25" customHeight="1" x14ac:dyDescent="0.2">
      <c r="A139" s="375" t="s">
        <v>218</v>
      </c>
      <c r="B139" s="61" t="s">
        <v>219</v>
      </c>
      <c r="C139" s="61"/>
      <c r="D139" s="34" t="s">
        <v>411</v>
      </c>
      <c r="E139" s="435"/>
      <c r="F139" s="44">
        <f>F140</f>
        <v>16000</v>
      </c>
      <c r="G139" s="44">
        <f>G140</f>
        <v>0</v>
      </c>
      <c r="H139" s="175">
        <f t="shared" si="2"/>
        <v>16000</v>
      </c>
    </row>
    <row r="140" spans="1:8" s="130" customFormat="1" ht="56.25" customHeight="1" x14ac:dyDescent="0.2">
      <c r="A140" s="378" t="s">
        <v>220</v>
      </c>
      <c r="B140" s="113" t="s">
        <v>221</v>
      </c>
      <c r="C140" s="113" t="s">
        <v>55</v>
      </c>
      <c r="D140" s="31" t="s">
        <v>412</v>
      </c>
      <c r="E140" s="435"/>
      <c r="F140" s="114">
        <v>16000</v>
      </c>
      <c r="G140" s="115"/>
      <c r="H140" s="265">
        <f t="shared" si="2"/>
        <v>16000</v>
      </c>
    </row>
    <row r="141" spans="1:8" s="194" customFormat="1" ht="56.25" customHeight="1" x14ac:dyDescent="0.3">
      <c r="A141" s="375" t="s">
        <v>456</v>
      </c>
      <c r="B141" s="61" t="s">
        <v>459</v>
      </c>
      <c r="C141" s="17"/>
      <c r="D141" s="17" t="s">
        <v>460</v>
      </c>
      <c r="E141" s="435"/>
      <c r="F141" s="44">
        <f>F142</f>
        <v>10000</v>
      </c>
      <c r="G141" s="55"/>
      <c r="H141" s="269">
        <f t="shared" si="2"/>
        <v>10000</v>
      </c>
    </row>
    <row r="142" spans="1:8" s="196" customFormat="1" ht="56.25" customHeight="1" thickBot="1" x14ac:dyDescent="0.35">
      <c r="A142" s="378" t="s">
        <v>457</v>
      </c>
      <c r="B142" s="113" t="s">
        <v>458</v>
      </c>
      <c r="C142" s="164" t="s">
        <v>55</v>
      </c>
      <c r="D142" s="33" t="s">
        <v>461</v>
      </c>
      <c r="E142" s="436"/>
      <c r="F142" s="114">
        <v>10000</v>
      </c>
      <c r="G142" s="165"/>
      <c r="H142" s="265">
        <f t="shared" si="2"/>
        <v>10000</v>
      </c>
    </row>
    <row r="143" spans="1:8" s="197" customFormat="1" ht="61.5" customHeight="1" thickBot="1" x14ac:dyDescent="0.4">
      <c r="A143" s="379" t="s">
        <v>257</v>
      </c>
      <c r="B143" s="270"/>
      <c r="C143" s="270"/>
      <c r="D143" s="271" t="s">
        <v>40</v>
      </c>
      <c r="E143" s="272"/>
      <c r="F143" s="81">
        <f>F144+F155+F156+F157+F158+F159+F160+F161+F168+F170+F162+F163+F165+F166+F172+F164+F153+F171</f>
        <v>77410626</v>
      </c>
      <c r="G143" s="81">
        <f>G144+G155+G156+G157+G158+G159+G160+G161+G168+G170+G162+G163+G165+G166+G172+G164+G153+G171</f>
        <v>50603045</v>
      </c>
      <c r="H143" s="189">
        <f t="shared" si="1"/>
        <v>128013671</v>
      </c>
    </row>
    <row r="144" spans="1:8" s="16" customFormat="1" ht="56.25" x14ac:dyDescent="0.2">
      <c r="A144" s="299" t="s">
        <v>258</v>
      </c>
      <c r="B144" s="140" t="s">
        <v>117</v>
      </c>
      <c r="C144" s="140"/>
      <c r="D144" s="273" t="s">
        <v>259</v>
      </c>
      <c r="E144" s="137"/>
      <c r="F144" s="30">
        <f>F147+F148+F150+F151+F152+F149</f>
        <v>1900000</v>
      </c>
      <c r="G144" s="30">
        <f>G147+G148+G150+G151+G152</f>
        <v>4947445</v>
      </c>
      <c r="H144" s="242">
        <f t="shared" si="1"/>
        <v>6847445</v>
      </c>
    </row>
    <row r="145" spans="1:8" s="16" customFormat="1" ht="75" hidden="1" customHeight="1" thickBot="1" x14ac:dyDescent="0.25">
      <c r="A145" s="101" t="s">
        <v>101</v>
      </c>
      <c r="B145" s="140" t="s">
        <v>117</v>
      </c>
      <c r="C145" s="48"/>
      <c r="D145" s="274" t="s">
        <v>100</v>
      </c>
      <c r="E145" s="25"/>
      <c r="F145" s="39"/>
      <c r="G145" s="39"/>
      <c r="H145" s="175">
        <f t="shared" si="1"/>
        <v>0</v>
      </c>
    </row>
    <row r="146" spans="1:8" s="16" customFormat="1" ht="45" hidden="1" customHeight="1" thickBot="1" x14ac:dyDescent="0.35">
      <c r="A146" s="101" t="s">
        <v>145</v>
      </c>
      <c r="B146" s="48" t="s">
        <v>146</v>
      </c>
      <c r="C146" s="48"/>
      <c r="D146" s="10" t="s">
        <v>147</v>
      </c>
      <c r="E146" s="25"/>
      <c r="F146" s="39">
        <f>SUM(F147:F152)</f>
        <v>1900000</v>
      </c>
      <c r="G146" s="39">
        <f>SUM(G147:G152)</f>
        <v>4947445</v>
      </c>
      <c r="H146" s="175">
        <f t="shared" si="1"/>
        <v>6847445</v>
      </c>
    </row>
    <row r="147" spans="1:8" s="130" customFormat="1" ht="37.5" x14ac:dyDescent="0.2">
      <c r="A147" s="360" t="s">
        <v>266</v>
      </c>
      <c r="B147" s="195" t="s">
        <v>261</v>
      </c>
      <c r="C147" s="112" t="s">
        <v>41</v>
      </c>
      <c r="D147" s="275" t="s">
        <v>260</v>
      </c>
      <c r="E147" s="276" t="s">
        <v>350</v>
      </c>
      <c r="F147" s="39"/>
      <c r="G147" s="55">
        <v>1470000</v>
      </c>
      <c r="H147" s="175">
        <f t="shared" si="1"/>
        <v>1470000</v>
      </c>
    </row>
    <row r="148" spans="1:8" s="130" customFormat="1" ht="56.25" x14ac:dyDescent="0.2">
      <c r="A148" s="360" t="s">
        <v>415</v>
      </c>
      <c r="B148" s="277" t="s">
        <v>416</v>
      </c>
      <c r="C148" s="86" t="s">
        <v>41</v>
      </c>
      <c r="D148" s="171" t="s">
        <v>417</v>
      </c>
      <c r="E148" s="172" t="s">
        <v>465</v>
      </c>
      <c r="F148" s="39">
        <v>400000</v>
      </c>
      <c r="G148" s="55"/>
      <c r="H148" s="175">
        <f t="shared" si="1"/>
        <v>400000</v>
      </c>
    </row>
    <row r="149" spans="1:8" s="130" customFormat="1" ht="75" x14ac:dyDescent="0.2">
      <c r="A149" s="360" t="s">
        <v>415</v>
      </c>
      <c r="B149" s="277" t="s">
        <v>416</v>
      </c>
      <c r="C149" s="86" t="s">
        <v>41</v>
      </c>
      <c r="D149" s="171" t="s">
        <v>417</v>
      </c>
      <c r="E149" s="172" t="s">
        <v>499</v>
      </c>
      <c r="F149" s="39">
        <v>1500000</v>
      </c>
      <c r="G149" s="55"/>
      <c r="H149" s="175">
        <f t="shared" si="1"/>
        <v>1500000</v>
      </c>
    </row>
    <row r="150" spans="1:8" s="130" customFormat="1" ht="37.5" x14ac:dyDescent="0.2">
      <c r="A150" s="360" t="s">
        <v>267</v>
      </c>
      <c r="B150" s="195" t="s">
        <v>262</v>
      </c>
      <c r="C150" s="278" t="s">
        <v>41</v>
      </c>
      <c r="D150" s="279" t="s">
        <v>264</v>
      </c>
      <c r="E150" s="280" t="s">
        <v>351</v>
      </c>
      <c r="F150" s="39"/>
      <c r="G150" s="55">
        <v>602000</v>
      </c>
      <c r="H150" s="175">
        <f t="shared" si="1"/>
        <v>602000</v>
      </c>
    </row>
    <row r="151" spans="1:8" s="130" customFormat="1" ht="56.25" hidden="1" x14ac:dyDescent="0.2">
      <c r="A151" s="360" t="s">
        <v>268</v>
      </c>
      <c r="B151" s="195" t="s">
        <v>263</v>
      </c>
      <c r="C151" s="277" t="s">
        <v>41</v>
      </c>
      <c r="D151" s="171" t="s">
        <v>265</v>
      </c>
      <c r="E151" s="281" t="s">
        <v>348</v>
      </c>
      <c r="F151" s="39"/>
      <c r="G151" s="55"/>
      <c r="H151" s="175">
        <f t="shared" si="1"/>
        <v>0</v>
      </c>
    </row>
    <row r="152" spans="1:8" s="130" customFormat="1" ht="56.25" x14ac:dyDescent="0.2">
      <c r="A152" s="360" t="s">
        <v>268</v>
      </c>
      <c r="B152" s="195" t="s">
        <v>263</v>
      </c>
      <c r="C152" s="277" t="s">
        <v>41</v>
      </c>
      <c r="D152" s="174" t="s">
        <v>265</v>
      </c>
      <c r="E152" s="281" t="s">
        <v>346</v>
      </c>
      <c r="F152" s="39"/>
      <c r="G152" s="78">
        <v>2875445</v>
      </c>
      <c r="H152" s="175">
        <f t="shared" si="1"/>
        <v>2875445</v>
      </c>
    </row>
    <row r="153" spans="1:8" s="16" customFormat="1" ht="78.75" customHeight="1" x14ac:dyDescent="0.2">
      <c r="A153" s="101" t="s">
        <v>530</v>
      </c>
      <c r="B153" s="60" t="s">
        <v>146</v>
      </c>
      <c r="C153" s="202" t="s">
        <v>41</v>
      </c>
      <c r="D153" s="423" t="s">
        <v>531</v>
      </c>
      <c r="E153" s="281" t="s">
        <v>533</v>
      </c>
      <c r="F153" s="39"/>
      <c r="G153" s="78">
        <v>2000000</v>
      </c>
      <c r="H153" s="175">
        <f t="shared" si="1"/>
        <v>2000000</v>
      </c>
    </row>
    <row r="154" spans="1:8" s="16" customFormat="1" ht="36.75" hidden="1" customHeight="1" x14ac:dyDescent="0.2">
      <c r="A154" s="101" t="s">
        <v>529</v>
      </c>
      <c r="B154" s="60" t="s">
        <v>119</v>
      </c>
      <c r="C154" s="202" t="s">
        <v>41</v>
      </c>
      <c r="D154" s="282" t="s">
        <v>42</v>
      </c>
      <c r="E154" s="28"/>
      <c r="F154" s="79">
        <f>SUM(F155:F162)</f>
        <v>48929000</v>
      </c>
      <c r="G154" s="80">
        <f>SUM(G155:G162)</f>
        <v>17810000</v>
      </c>
      <c r="H154" s="175">
        <f t="shared" si="1"/>
        <v>66739000</v>
      </c>
    </row>
    <row r="155" spans="1:8" s="16" customFormat="1" ht="37.5" x14ac:dyDescent="0.2">
      <c r="A155" s="101" t="s">
        <v>271</v>
      </c>
      <c r="B155" s="60" t="s">
        <v>269</v>
      </c>
      <c r="C155" s="202" t="s">
        <v>41</v>
      </c>
      <c r="D155" s="282" t="s">
        <v>270</v>
      </c>
      <c r="E155" s="28" t="s">
        <v>357</v>
      </c>
      <c r="F155" s="283">
        <v>22194000</v>
      </c>
      <c r="G155" s="283">
        <v>17310000</v>
      </c>
      <c r="H155" s="175">
        <f t="shared" si="1"/>
        <v>39504000</v>
      </c>
    </row>
    <row r="156" spans="1:8" s="16" customFormat="1" ht="37.5" x14ac:dyDescent="0.2">
      <c r="A156" s="101" t="s">
        <v>271</v>
      </c>
      <c r="B156" s="60" t="s">
        <v>269</v>
      </c>
      <c r="C156" s="202" t="s">
        <v>41</v>
      </c>
      <c r="D156" s="282" t="s">
        <v>270</v>
      </c>
      <c r="E156" s="28" t="s">
        <v>347</v>
      </c>
      <c r="F156" s="283">
        <v>12800000</v>
      </c>
      <c r="G156" s="82"/>
      <c r="H156" s="175">
        <f t="shared" si="1"/>
        <v>12800000</v>
      </c>
    </row>
    <row r="157" spans="1:8" s="16" customFormat="1" ht="37.5" x14ac:dyDescent="0.2">
      <c r="A157" s="101" t="s">
        <v>271</v>
      </c>
      <c r="B157" s="60" t="s">
        <v>269</v>
      </c>
      <c r="C157" s="202" t="s">
        <v>41</v>
      </c>
      <c r="D157" s="282" t="s">
        <v>270</v>
      </c>
      <c r="E157" s="38" t="s">
        <v>356</v>
      </c>
      <c r="F157" s="283">
        <v>500000</v>
      </c>
      <c r="G157" s="83"/>
      <c r="H157" s="175">
        <f t="shared" si="1"/>
        <v>500000</v>
      </c>
    </row>
    <row r="158" spans="1:8" s="16" customFormat="1" ht="37.5" x14ac:dyDescent="0.2">
      <c r="A158" s="101" t="s">
        <v>271</v>
      </c>
      <c r="B158" s="60" t="s">
        <v>269</v>
      </c>
      <c r="C158" s="202" t="s">
        <v>41</v>
      </c>
      <c r="D158" s="282" t="s">
        <v>270</v>
      </c>
      <c r="E158" s="38" t="s">
        <v>354</v>
      </c>
      <c r="F158" s="283">
        <v>378000</v>
      </c>
      <c r="G158" s="83"/>
      <c r="H158" s="175">
        <f t="shared" si="1"/>
        <v>378000</v>
      </c>
    </row>
    <row r="159" spans="1:8" s="16" customFormat="1" ht="56.25" x14ac:dyDescent="0.2">
      <c r="A159" s="101" t="s">
        <v>271</v>
      </c>
      <c r="B159" s="60" t="s">
        <v>269</v>
      </c>
      <c r="C159" s="202" t="s">
        <v>41</v>
      </c>
      <c r="D159" s="282" t="s">
        <v>270</v>
      </c>
      <c r="E159" s="264" t="s">
        <v>352</v>
      </c>
      <c r="F159" s="283">
        <v>1200000</v>
      </c>
      <c r="G159" s="83"/>
      <c r="H159" s="175">
        <f t="shared" si="1"/>
        <v>1200000</v>
      </c>
    </row>
    <row r="160" spans="1:8" s="16" customFormat="1" ht="75" x14ac:dyDescent="0.2">
      <c r="A160" s="101" t="s">
        <v>271</v>
      </c>
      <c r="B160" s="60" t="s">
        <v>269</v>
      </c>
      <c r="C160" s="202" t="s">
        <v>41</v>
      </c>
      <c r="D160" s="282" t="s">
        <v>270</v>
      </c>
      <c r="E160" s="264" t="s">
        <v>355</v>
      </c>
      <c r="F160" s="283">
        <v>7647000</v>
      </c>
      <c r="G160" s="83"/>
      <c r="H160" s="175">
        <f t="shared" si="1"/>
        <v>7647000</v>
      </c>
    </row>
    <row r="161" spans="1:8" s="16" customFormat="1" ht="79.5" customHeight="1" x14ac:dyDescent="0.2">
      <c r="A161" s="101" t="s">
        <v>271</v>
      </c>
      <c r="B161" s="60" t="s">
        <v>269</v>
      </c>
      <c r="C161" s="202" t="s">
        <v>41</v>
      </c>
      <c r="D161" s="282" t="s">
        <v>270</v>
      </c>
      <c r="E161" s="168" t="s">
        <v>462</v>
      </c>
      <c r="F161" s="283">
        <v>3775000</v>
      </c>
      <c r="G161" s="83"/>
      <c r="H161" s="175">
        <f t="shared" si="1"/>
        <v>3775000</v>
      </c>
    </row>
    <row r="162" spans="1:8" s="16" customFormat="1" ht="56.25" x14ac:dyDescent="0.2">
      <c r="A162" s="101" t="s">
        <v>418</v>
      </c>
      <c r="B162" s="60" t="s">
        <v>419</v>
      </c>
      <c r="C162" s="202" t="s">
        <v>41</v>
      </c>
      <c r="D162" s="148" t="s">
        <v>178</v>
      </c>
      <c r="E162" s="168" t="s">
        <v>466</v>
      </c>
      <c r="F162" s="82">
        <v>435000</v>
      </c>
      <c r="G162" s="83">
        <v>500000</v>
      </c>
      <c r="H162" s="175">
        <f t="shared" si="1"/>
        <v>935000</v>
      </c>
    </row>
    <row r="163" spans="1:8" s="16" customFormat="1" ht="75" x14ac:dyDescent="0.3">
      <c r="A163" s="97" t="s">
        <v>420</v>
      </c>
      <c r="B163" s="284" t="s">
        <v>421</v>
      </c>
      <c r="C163" s="285" t="s">
        <v>422</v>
      </c>
      <c r="D163" s="169" t="s">
        <v>423</v>
      </c>
      <c r="E163" s="170" t="s">
        <v>467</v>
      </c>
      <c r="F163" s="83"/>
      <c r="G163" s="83">
        <v>580000</v>
      </c>
      <c r="H163" s="175">
        <f t="shared" si="1"/>
        <v>580000</v>
      </c>
    </row>
    <row r="164" spans="1:8" s="16" customFormat="1" ht="75" x14ac:dyDescent="0.3">
      <c r="A164" s="97" t="s">
        <v>420</v>
      </c>
      <c r="B164" s="284" t="s">
        <v>421</v>
      </c>
      <c r="C164" s="285" t="s">
        <v>422</v>
      </c>
      <c r="D164" s="169" t="s">
        <v>423</v>
      </c>
      <c r="E164" s="170" t="s">
        <v>507</v>
      </c>
      <c r="F164" s="83"/>
      <c r="G164" s="83">
        <v>500000</v>
      </c>
      <c r="H164" s="175">
        <f t="shared" si="1"/>
        <v>500000</v>
      </c>
    </row>
    <row r="165" spans="1:8" s="16" customFormat="1" ht="37.5" x14ac:dyDescent="0.3">
      <c r="A165" s="97" t="s">
        <v>420</v>
      </c>
      <c r="B165" s="284" t="s">
        <v>421</v>
      </c>
      <c r="C165" s="285" t="s">
        <v>422</v>
      </c>
      <c r="D165" s="169" t="s">
        <v>423</v>
      </c>
      <c r="E165" s="170" t="s">
        <v>468</v>
      </c>
      <c r="F165" s="83"/>
      <c r="G165" s="83">
        <v>500000</v>
      </c>
      <c r="H165" s="175">
        <f t="shared" si="1"/>
        <v>500000</v>
      </c>
    </row>
    <row r="166" spans="1:8" s="16" customFormat="1" ht="36.75" customHeight="1" x14ac:dyDescent="0.3">
      <c r="A166" s="97" t="s">
        <v>420</v>
      </c>
      <c r="B166" s="284" t="s">
        <v>421</v>
      </c>
      <c r="C166" s="285" t="s">
        <v>422</v>
      </c>
      <c r="D166" s="169" t="s">
        <v>423</v>
      </c>
      <c r="E166" s="170" t="s">
        <v>469</v>
      </c>
      <c r="F166" s="83"/>
      <c r="G166" s="83">
        <v>400000</v>
      </c>
      <c r="H166" s="175">
        <f t="shared" si="1"/>
        <v>400000</v>
      </c>
    </row>
    <row r="167" spans="1:8" s="16" customFormat="1" ht="131.25" hidden="1" x14ac:dyDescent="0.2">
      <c r="A167" s="364" t="s">
        <v>110</v>
      </c>
      <c r="B167" s="221" t="s">
        <v>118</v>
      </c>
      <c r="C167" s="221" t="s">
        <v>41</v>
      </c>
      <c r="D167" s="286" t="s">
        <v>109</v>
      </c>
      <c r="E167" s="287"/>
      <c r="F167" s="83"/>
      <c r="G167" s="83"/>
      <c r="H167" s="175">
        <f t="shared" ref="H167:H217" si="3">F167+G167</f>
        <v>0</v>
      </c>
    </row>
    <row r="168" spans="1:8" s="16" customFormat="1" ht="56.25" x14ac:dyDescent="0.2">
      <c r="A168" s="97" t="s">
        <v>273</v>
      </c>
      <c r="B168" s="77" t="s">
        <v>274</v>
      </c>
      <c r="C168" s="85"/>
      <c r="D168" s="282" t="s">
        <v>278</v>
      </c>
      <c r="E168" s="170"/>
      <c r="F168" s="83">
        <f>F169</f>
        <v>26581626</v>
      </c>
      <c r="G168" s="83">
        <f>G169</f>
        <v>22897600</v>
      </c>
      <c r="H168" s="175">
        <f t="shared" si="3"/>
        <v>49479226</v>
      </c>
    </row>
    <row r="169" spans="1:8" s="130" customFormat="1" ht="93.75" x14ac:dyDescent="0.2">
      <c r="A169" s="361" t="s">
        <v>275</v>
      </c>
      <c r="B169" s="66" t="s">
        <v>276</v>
      </c>
      <c r="C169" s="243" t="s">
        <v>43</v>
      </c>
      <c r="D169" s="171" t="s">
        <v>279</v>
      </c>
      <c r="E169" s="170" t="s">
        <v>349</v>
      </c>
      <c r="F169" s="283">
        <v>26581626</v>
      </c>
      <c r="G169" s="283">
        <v>22897600</v>
      </c>
      <c r="H169" s="175">
        <f t="shared" si="3"/>
        <v>49479226</v>
      </c>
    </row>
    <row r="170" spans="1:8" s="16" customFormat="1" ht="37.5" x14ac:dyDescent="0.3">
      <c r="A170" s="97" t="s">
        <v>277</v>
      </c>
      <c r="B170" s="77" t="s">
        <v>197</v>
      </c>
      <c r="C170" s="85" t="s">
        <v>16</v>
      </c>
      <c r="D170" s="95" t="s">
        <v>103</v>
      </c>
      <c r="E170" s="417" t="s">
        <v>353</v>
      </c>
      <c r="F170" s="162"/>
      <c r="G170" s="162">
        <v>200000</v>
      </c>
      <c r="H170" s="175">
        <f t="shared" si="3"/>
        <v>200000</v>
      </c>
    </row>
    <row r="171" spans="1:8" s="16" customFormat="1" ht="93.75" x14ac:dyDescent="0.2">
      <c r="A171" s="97" t="s">
        <v>425</v>
      </c>
      <c r="B171" s="77" t="s">
        <v>424</v>
      </c>
      <c r="C171" s="70" t="s">
        <v>17</v>
      </c>
      <c r="D171" s="90" t="s">
        <v>95</v>
      </c>
      <c r="E171" s="168" t="s">
        <v>500</v>
      </c>
      <c r="F171" s="39"/>
      <c r="G171" s="39">
        <v>298000</v>
      </c>
      <c r="H171" s="415">
        <f t="shared" si="3"/>
        <v>298000</v>
      </c>
    </row>
    <row r="172" spans="1:8" s="16" customFormat="1" ht="57.75" customHeight="1" thickBot="1" x14ac:dyDescent="0.35">
      <c r="A172" s="97" t="s">
        <v>425</v>
      </c>
      <c r="B172" s="77" t="s">
        <v>424</v>
      </c>
      <c r="C172" s="70" t="s">
        <v>17</v>
      </c>
      <c r="D172" s="90" t="s">
        <v>95</v>
      </c>
      <c r="E172" s="348" t="s">
        <v>470</v>
      </c>
      <c r="F172" s="39"/>
      <c r="G172" s="39">
        <v>470000</v>
      </c>
      <c r="H172" s="416">
        <f t="shared" si="3"/>
        <v>470000</v>
      </c>
    </row>
    <row r="173" spans="1:8" s="16" customFormat="1" ht="38.25" hidden="1" thickBot="1" x14ac:dyDescent="0.35">
      <c r="A173" s="97" t="s">
        <v>425</v>
      </c>
      <c r="B173" s="77" t="s">
        <v>424</v>
      </c>
      <c r="C173" s="70" t="s">
        <v>17</v>
      </c>
      <c r="D173" s="12" t="s">
        <v>95</v>
      </c>
      <c r="E173" s="418"/>
      <c r="F173" s="40"/>
      <c r="G173" s="40"/>
      <c r="H173" s="189">
        <f t="shared" si="3"/>
        <v>0</v>
      </c>
    </row>
    <row r="174" spans="1:8" s="16" customFormat="1" ht="38.25" hidden="1" thickBot="1" x14ac:dyDescent="0.35">
      <c r="A174" s="97" t="s">
        <v>425</v>
      </c>
      <c r="B174" s="77" t="s">
        <v>424</v>
      </c>
      <c r="C174" s="70" t="s">
        <v>17</v>
      </c>
      <c r="D174" s="12" t="s">
        <v>95</v>
      </c>
      <c r="E174" s="8"/>
      <c r="F174" s="41"/>
      <c r="G174" s="41"/>
      <c r="H174" s="189">
        <f t="shared" si="3"/>
        <v>0</v>
      </c>
    </row>
    <row r="175" spans="1:8" s="16" customFormat="1" ht="19.5" hidden="1" thickBot="1" x14ac:dyDescent="0.35">
      <c r="A175" s="101" t="s">
        <v>104</v>
      </c>
      <c r="B175" s="48" t="s">
        <v>113</v>
      </c>
      <c r="C175" s="48" t="s">
        <v>23</v>
      </c>
      <c r="D175" s="3" t="s">
        <v>25</v>
      </c>
      <c r="E175" s="8"/>
      <c r="F175" s="41"/>
      <c r="G175" s="41"/>
      <c r="H175" s="189">
        <f t="shared" si="3"/>
        <v>0</v>
      </c>
    </row>
    <row r="176" spans="1:8" s="16" customFormat="1" ht="19.5" hidden="1" thickBot="1" x14ac:dyDescent="0.35">
      <c r="A176" s="101" t="s">
        <v>104</v>
      </c>
      <c r="B176" s="48" t="s">
        <v>113</v>
      </c>
      <c r="C176" s="48" t="s">
        <v>23</v>
      </c>
      <c r="D176" s="3" t="s">
        <v>25</v>
      </c>
      <c r="E176" s="8"/>
      <c r="F176" s="41"/>
      <c r="G176" s="68"/>
      <c r="H176" s="189">
        <f t="shared" si="3"/>
        <v>0</v>
      </c>
    </row>
    <row r="177" spans="1:11" s="16" customFormat="1" ht="19.5" hidden="1" thickBot="1" x14ac:dyDescent="0.35">
      <c r="A177" s="101" t="s">
        <v>104</v>
      </c>
      <c r="B177" s="48" t="s">
        <v>113</v>
      </c>
      <c r="C177" s="48" t="s">
        <v>23</v>
      </c>
      <c r="D177" s="3" t="s">
        <v>25</v>
      </c>
      <c r="E177" s="8"/>
      <c r="F177" s="41"/>
      <c r="G177" s="68"/>
      <c r="H177" s="189">
        <f t="shared" si="3"/>
        <v>0</v>
      </c>
    </row>
    <row r="178" spans="1:11" s="16" customFormat="1" ht="19.5" hidden="1" thickBot="1" x14ac:dyDescent="0.35">
      <c r="A178" s="362" t="s">
        <v>104</v>
      </c>
      <c r="B178" s="60" t="s">
        <v>113</v>
      </c>
      <c r="C178" s="60" t="s">
        <v>23</v>
      </c>
      <c r="D178" s="254" t="s">
        <v>25</v>
      </c>
      <c r="E178" s="167"/>
      <c r="F178" s="57"/>
      <c r="G178" s="59"/>
      <c r="H178" s="193">
        <f t="shared" si="3"/>
        <v>0</v>
      </c>
    </row>
    <row r="179" spans="1:11" s="16" customFormat="1" ht="38.25" hidden="1" thickBot="1" x14ac:dyDescent="0.25">
      <c r="A179" s="101" t="s">
        <v>174</v>
      </c>
      <c r="B179" s="49" t="s">
        <v>137</v>
      </c>
      <c r="C179" s="48"/>
      <c r="D179" s="18" t="s">
        <v>138</v>
      </c>
      <c r="E179" s="210"/>
      <c r="F179" s="14">
        <f>SUM(F180)</f>
        <v>0</v>
      </c>
      <c r="G179" s="14">
        <f>SUM(G180)</f>
        <v>0</v>
      </c>
      <c r="H179" s="208">
        <f t="shared" si="3"/>
        <v>0</v>
      </c>
    </row>
    <row r="180" spans="1:11" s="16" customFormat="1" ht="75.75" hidden="1" thickBot="1" x14ac:dyDescent="0.35">
      <c r="A180" s="362" t="s">
        <v>175</v>
      </c>
      <c r="B180" s="60" t="s">
        <v>130</v>
      </c>
      <c r="C180" s="60" t="s">
        <v>68</v>
      </c>
      <c r="D180" s="289" t="s">
        <v>86</v>
      </c>
      <c r="E180" s="84" t="s">
        <v>72</v>
      </c>
      <c r="F180" s="47"/>
      <c r="G180" s="47"/>
      <c r="H180" s="193">
        <f t="shared" si="3"/>
        <v>0</v>
      </c>
    </row>
    <row r="181" spans="1:11" s="295" customFormat="1" ht="75.75" thickBot="1" x14ac:dyDescent="0.25">
      <c r="A181" s="380" t="s">
        <v>289</v>
      </c>
      <c r="B181" s="290"/>
      <c r="C181" s="291"/>
      <c r="D181" s="271" t="s">
        <v>49</v>
      </c>
      <c r="E181" s="292"/>
      <c r="F181" s="293">
        <f>F184+F185+F186+F187+F188+F190+F192+F193+F194+F195+F199+F205</f>
        <v>0</v>
      </c>
      <c r="G181" s="350">
        <f>G184+G185+G186+G187+G188+G190+G192+G193+G194+G195+G199+G205+G183+G201+G189</f>
        <v>92141036</v>
      </c>
      <c r="H181" s="294">
        <f t="shared" si="3"/>
        <v>92141036</v>
      </c>
    </row>
    <row r="182" spans="1:11" s="16" customFormat="1" ht="37.5" hidden="1" x14ac:dyDescent="0.2">
      <c r="A182" s="367" t="s">
        <v>106</v>
      </c>
      <c r="B182" s="398" t="s">
        <v>122</v>
      </c>
      <c r="C182" s="398" t="s">
        <v>17</v>
      </c>
      <c r="D182" s="201" t="s">
        <v>105</v>
      </c>
      <c r="E182" s="296"/>
      <c r="F182" s="62"/>
      <c r="G182" s="62"/>
      <c r="H182" s="297">
        <f t="shared" si="3"/>
        <v>0</v>
      </c>
      <c r="I182" s="298"/>
      <c r="J182" s="298"/>
      <c r="K182" s="298"/>
    </row>
    <row r="183" spans="1:11" s="16" customFormat="1" ht="93.75" x14ac:dyDescent="0.3">
      <c r="A183" s="403" t="s">
        <v>472</v>
      </c>
      <c r="B183" s="404" t="s">
        <v>473</v>
      </c>
      <c r="C183" s="404" t="s">
        <v>474</v>
      </c>
      <c r="D183" s="405" t="s">
        <v>475</v>
      </c>
      <c r="E183" s="406" t="s">
        <v>367</v>
      </c>
      <c r="F183" s="407"/>
      <c r="G183" s="407">
        <v>9359</v>
      </c>
      <c r="H183" s="223">
        <f t="shared" si="3"/>
        <v>9359</v>
      </c>
      <c r="I183" s="298"/>
      <c r="J183" s="298"/>
      <c r="K183" s="298"/>
    </row>
    <row r="184" spans="1:11" s="16" customFormat="1" ht="37.5" x14ac:dyDescent="0.3">
      <c r="A184" s="97" t="s">
        <v>290</v>
      </c>
      <c r="B184" s="70" t="s">
        <v>39</v>
      </c>
      <c r="C184" s="70" t="s">
        <v>50</v>
      </c>
      <c r="D184" s="9" t="s">
        <v>291</v>
      </c>
      <c r="E184" s="23" t="s">
        <v>367</v>
      </c>
      <c r="F184" s="39"/>
      <c r="G184" s="39">
        <v>1901066</v>
      </c>
      <c r="H184" s="175">
        <f t="shared" si="3"/>
        <v>1901066</v>
      </c>
    </row>
    <row r="185" spans="1:11" s="16" customFormat="1" ht="112.9" customHeight="1" x14ac:dyDescent="0.3">
      <c r="A185" s="97" t="s">
        <v>292</v>
      </c>
      <c r="B185" s="70" t="s">
        <v>124</v>
      </c>
      <c r="C185" s="70" t="s">
        <v>51</v>
      </c>
      <c r="D185" s="12" t="s">
        <v>515</v>
      </c>
      <c r="E185" s="23" t="s">
        <v>368</v>
      </c>
      <c r="F185" s="39"/>
      <c r="G185" s="39">
        <v>14459849</v>
      </c>
      <c r="H185" s="175">
        <f t="shared" si="3"/>
        <v>14459849</v>
      </c>
    </row>
    <row r="186" spans="1:11" s="16" customFormat="1" ht="37.5" x14ac:dyDescent="0.3">
      <c r="A186" s="97" t="s">
        <v>293</v>
      </c>
      <c r="B186" s="70" t="s">
        <v>294</v>
      </c>
      <c r="C186" s="70" t="s">
        <v>53</v>
      </c>
      <c r="D186" s="12" t="s">
        <v>295</v>
      </c>
      <c r="E186" s="23" t="s">
        <v>369</v>
      </c>
      <c r="F186" s="39"/>
      <c r="G186" s="39">
        <v>10000</v>
      </c>
      <c r="H186" s="175">
        <f t="shared" si="3"/>
        <v>10000</v>
      </c>
    </row>
    <row r="187" spans="1:11" s="16" customFormat="1" ht="82.5" customHeight="1" x14ac:dyDescent="0.3">
      <c r="A187" s="97" t="s">
        <v>518</v>
      </c>
      <c r="B187" s="70" t="s">
        <v>519</v>
      </c>
      <c r="C187" s="70" t="s">
        <v>52</v>
      </c>
      <c r="D187" s="9" t="s">
        <v>520</v>
      </c>
      <c r="E187" s="23" t="s">
        <v>370</v>
      </c>
      <c r="F187" s="39"/>
      <c r="G187" s="39">
        <v>15000</v>
      </c>
      <c r="H187" s="175">
        <f t="shared" si="3"/>
        <v>15000</v>
      </c>
    </row>
    <row r="188" spans="1:11" s="16" customFormat="1" ht="37.5" x14ac:dyDescent="0.3">
      <c r="A188" s="97" t="s">
        <v>296</v>
      </c>
      <c r="B188" s="85" t="s">
        <v>156</v>
      </c>
      <c r="C188" s="85" t="s">
        <v>54</v>
      </c>
      <c r="D188" s="9" t="s">
        <v>157</v>
      </c>
      <c r="E188" s="23" t="s">
        <v>370</v>
      </c>
      <c r="F188" s="39"/>
      <c r="G188" s="39">
        <v>6275034</v>
      </c>
      <c r="H188" s="175">
        <f t="shared" si="3"/>
        <v>6275034</v>
      </c>
    </row>
    <row r="189" spans="1:11" s="16" customFormat="1" ht="56.25" hidden="1" x14ac:dyDescent="0.3">
      <c r="A189" s="97" t="s">
        <v>501</v>
      </c>
      <c r="B189" s="85" t="s">
        <v>502</v>
      </c>
      <c r="C189" s="145" t="s">
        <v>503</v>
      </c>
      <c r="D189" s="9" t="s">
        <v>504</v>
      </c>
      <c r="E189" s="23" t="s">
        <v>498</v>
      </c>
      <c r="F189" s="39"/>
      <c r="G189" s="39"/>
      <c r="H189" s="175">
        <f t="shared" si="3"/>
        <v>0</v>
      </c>
    </row>
    <row r="190" spans="1:11" s="16" customFormat="1" ht="37.5" hidden="1" x14ac:dyDescent="0.3">
      <c r="A190" s="98" t="s">
        <v>297</v>
      </c>
      <c r="B190" s="143" t="s">
        <v>298</v>
      </c>
      <c r="C190" s="146"/>
      <c r="D190" s="144" t="s">
        <v>413</v>
      </c>
      <c r="E190" s="23"/>
      <c r="F190" s="39">
        <f>F191</f>
        <v>0</v>
      </c>
      <c r="G190" s="39">
        <f>G191</f>
        <v>0</v>
      </c>
      <c r="H190" s="175">
        <f t="shared" si="3"/>
        <v>0</v>
      </c>
    </row>
    <row r="191" spans="1:11" s="16" customFormat="1" ht="75" hidden="1" x14ac:dyDescent="0.3">
      <c r="A191" s="99" t="s">
        <v>299</v>
      </c>
      <c r="B191" s="86" t="s">
        <v>300</v>
      </c>
      <c r="C191" s="87" t="s">
        <v>301</v>
      </c>
      <c r="D191" s="88" t="s">
        <v>302</v>
      </c>
      <c r="E191" s="23" t="s">
        <v>371</v>
      </c>
      <c r="F191" s="39"/>
      <c r="G191" s="39"/>
      <c r="H191" s="175">
        <f t="shared" si="3"/>
        <v>0</v>
      </c>
    </row>
    <row r="192" spans="1:11" s="16" customFormat="1" ht="64.5" customHeight="1" x14ac:dyDescent="0.3">
      <c r="A192" s="100" t="s">
        <v>521</v>
      </c>
      <c r="B192" s="51" t="s">
        <v>522</v>
      </c>
      <c r="C192" s="70" t="s">
        <v>523</v>
      </c>
      <c r="D192" s="12" t="s">
        <v>524</v>
      </c>
      <c r="E192" s="23" t="s">
        <v>370</v>
      </c>
      <c r="F192" s="39"/>
      <c r="G192" s="39">
        <v>40000</v>
      </c>
      <c r="H192" s="175">
        <f t="shared" si="3"/>
        <v>40000</v>
      </c>
    </row>
    <row r="193" spans="1:8" s="16" customFormat="1" ht="37.5" x14ac:dyDescent="0.3">
      <c r="A193" s="97" t="s">
        <v>303</v>
      </c>
      <c r="B193" s="70" t="s">
        <v>269</v>
      </c>
      <c r="C193" s="70" t="s">
        <v>41</v>
      </c>
      <c r="D193" s="90" t="s">
        <v>270</v>
      </c>
      <c r="E193" s="300" t="s">
        <v>366</v>
      </c>
      <c r="F193" s="39"/>
      <c r="G193" s="39">
        <v>4309</v>
      </c>
      <c r="H193" s="175">
        <f t="shared" si="3"/>
        <v>4309</v>
      </c>
    </row>
    <row r="194" spans="1:8" s="16" customFormat="1" ht="38.25" customHeight="1" x14ac:dyDescent="0.3">
      <c r="A194" s="101" t="s">
        <v>304</v>
      </c>
      <c r="B194" s="51" t="s">
        <v>121</v>
      </c>
      <c r="C194" s="51" t="s">
        <v>305</v>
      </c>
      <c r="D194" s="91" t="s">
        <v>306</v>
      </c>
      <c r="E194" s="300" t="s">
        <v>372</v>
      </c>
      <c r="F194" s="39">
        <f>F195</f>
        <v>0</v>
      </c>
      <c r="G194" s="39">
        <v>13459162</v>
      </c>
      <c r="H194" s="175">
        <f t="shared" si="3"/>
        <v>13459162</v>
      </c>
    </row>
    <row r="195" spans="1:8" s="16" customFormat="1" ht="37.5" x14ac:dyDescent="0.3">
      <c r="A195" s="97" t="s">
        <v>307</v>
      </c>
      <c r="B195" s="89" t="s">
        <v>308</v>
      </c>
      <c r="C195" s="89"/>
      <c r="D195" s="92" t="s">
        <v>309</v>
      </c>
      <c r="E195" s="300"/>
      <c r="F195" s="39">
        <f>F196+F197+F198</f>
        <v>0</v>
      </c>
      <c r="G195" s="39">
        <f>G196+G197+G198</f>
        <v>3710883</v>
      </c>
      <c r="H195" s="175">
        <f t="shared" si="3"/>
        <v>3710883</v>
      </c>
    </row>
    <row r="196" spans="1:8" s="16" customFormat="1" ht="37.5" x14ac:dyDescent="0.3">
      <c r="A196" s="102" t="s">
        <v>310</v>
      </c>
      <c r="B196" s="86" t="s">
        <v>311</v>
      </c>
      <c r="C196" s="86" t="s">
        <v>305</v>
      </c>
      <c r="D196" s="93" t="s">
        <v>312</v>
      </c>
      <c r="E196" s="300" t="s">
        <v>372</v>
      </c>
      <c r="F196" s="39"/>
      <c r="G196" s="39">
        <v>81852</v>
      </c>
      <c r="H196" s="175">
        <f t="shared" si="3"/>
        <v>81852</v>
      </c>
    </row>
    <row r="197" spans="1:8" s="16" customFormat="1" ht="37.5" x14ac:dyDescent="0.3">
      <c r="A197" s="102" t="s">
        <v>313</v>
      </c>
      <c r="B197" s="86" t="s">
        <v>314</v>
      </c>
      <c r="C197" s="86" t="s">
        <v>305</v>
      </c>
      <c r="D197" s="93" t="s">
        <v>315</v>
      </c>
      <c r="E197" s="300" t="s">
        <v>372</v>
      </c>
      <c r="F197" s="39"/>
      <c r="G197" s="39">
        <v>1649031</v>
      </c>
      <c r="H197" s="175">
        <f t="shared" si="3"/>
        <v>1649031</v>
      </c>
    </row>
    <row r="198" spans="1:8" s="16" customFormat="1" ht="56.25" x14ac:dyDescent="0.3">
      <c r="A198" s="102" t="s">
        <v>316</v>
      </c>
      <c r="B198" s="86" t="s">
        <v>317</v>
      </c>
      <c r="C198" s="86" t="s">
        <v>305</v>
      </c>
      <c r="D198" s="93" t="s">
        <v>318</v>
      </c>
      <c r="E198" s="300" t="s">
        <v>372</v>
      </c>
      <c r="F198" s="39"/>
      <c r="G198" s="39">
        <v>1980000</v>
      </c>
      <c r="H198" s="175">
        <f t="shared" si="3"/>
        <v>1980000</v>
      </c>
    </row>
    <row r="199" spans="1:8" s="16" customFormat="1" ht="72" customHeight="1" x14ac:dyDescent="0.3">
      <c r="A199" s="101" t="s">
        <v>441</v>
      </c>
      <c r="B199" s="60" t="s">
        <v>442</v>
      </c>
      <c r="C199" s="60" t="s">
        <v>305</v>
      </c>
      <c r="D199" s="12" t="s">
        <v>443</v>
      </c>
      <c r="E199" s="300" t="s">
        <v>372</v>
      </c>
      <c r="F199" s="62"/>
      <c r="G199" s="40">
        <v>221500</v>
      </c>
      <c r="H199" s="301">
        <f t="shared" si="3"/>
        <v>221500</v>
      </c>
    </row>
    <row r="200" spans="1:8" ht="37.5" hidden="1" x14ac:dyDescent="0.3">
      <c r="A200" s="362" t="s">
        <v>107</v>
      </c>
      <c r="B200" s="302" t="s">
        <v>125</v>
      </c>
      <c r="C200" s="343" t="s">
        <v>52</v>
      </c>
      <c r="D200" s="344" t="s">
        <v>148</v>
      </c>
      <c r="E200" s="23"/>
      <c r="F200" s="72"/>
      <c r="G200" s="71"/>
      <c r="H200" s="301">
        <f t="shared" si="3"/>
        <v>0</v>
      </c>
    </row>
    <row r="201" spans="1:8" ht="18.75" x14ac:dyDescent="0.3">
      <c r="A201" s="370" t="s">
        <v>484</v>
      </c>
      <c r="B201" s="146" t="s">
        <v>486</v>
      </c>
      <c r="C201" s="146"/>
      <c r="D201" s="354" t="s">
        <v>488</v>
      </c>
      <c r="E201" s="348"/>
      <c r="F201" s="74"/>
      <c r="G201" s="349">
        <f>G202+G204+G203</f>
        <v>14484874</v>
      </c>
      <c r="H201" s="301">
        <f t="shared" si="3"/>
        <v>14484874</v>
      </c>
    </row>
    <row r="202" spans="1:8" s="198" customFormat="1" ht="75" x14ac:dyDescent="0.3">
      <c r="A202" s="395" t="s">
        <v>485</v>
      </c>
      <c r="B202" s="87" t="s">
        <v>487</v>
      </c>
      <c r="C202" s="87" t="s">
        <v>17</v>
      </c>
      <c r="D202" s="355" t="s">
        <v>489</v>
      </c>
      <c r="E202" s="348" t="s">
        <v>369</v>
      </c>
      <c r="F202" s="351"/>
      <c r="G202" s="352">
        <v>2567344</v>
      </c>
      <c r="H202" s="353">
        <f t="shared" si="3"/>
        <v>2567344</v>
      </c>
    </row>
    <row r="203" spans="1:8" s="198" customFormat="1" ht="93.75" x14ac:dyDescent="0.3">
      <c r="A203" s="395" t="s">
        <v>511</v>
      </c>
      <c r="B203" s="87" t="s">
        <v>512</v>
      </c>
      <c r="C203" s="87" t="s">
        <v>17</v>
      </c>
      <c r="D203" s="355" t="s">
        <v>513</v>
      </c>
      <c r="E203" s="348" t="s">
        <v>514</v>
      </c>
      <c r="F203" s="351"/>
      <c r="G203" s="352">
        <v>2628866</v>
      </c>
      <c r="H203" s="353">
        <f t="shared" si="3"/>
        <v>2628866</v>
      </c>
    </row>
    <row r="204" spans="1:8" s="198" customFormat="1" ht="75" x14ac:dyDescent="0.3">
      <c r="A204" s="395" t="s">
        <v>495</v>
      </c>
      <c r="B204" s="87" t="s">
        <v>496</v>
      </c>
      <c r="C204" s="87" t="s">
        <v>17</v>
      </c>
      <c r="D204" s="355" t="s">
        <v>497</v>
      </c>
      <c r="E204" s="348" t="s">
        <v>498</v>
      </c>
      <c r="F204" s="351"/>
      <c r="G204" s="352">
        <v>9288664</v>
      </c>
      <c r="H204" s="353">
        <f t="shared" si="3"/>
        <v>9288664</v>
      </c>
    </row>
    <row r="205" spans="1:8" ht="56.25" x14ac:dyDescent="0.3">
      <c r="A205" s="356" t="s">
        <v>444</v>
      </c>
      <c r="B205" s="345" t="s">
        <v>434</v>
      </c>
      <c r="C205" s="345"/>
      <c r="D205" s="230" t="s">
        <v>438</v>
      </c>
      <c r="E205" s="346"/>
      <c r="F205" s="40">
        <f>F206</f>
        <v>0</v>
      </c>
      <c r="G205" s="40">
        <f>G206</f>
        <v>37550000</v>
      </c>
      <c r="H205" s="347">
        <f t="shared" si="3"/>
        <v>37550000</v>
      </c>
    </row>
    <row r="206" spans="1:8" ht="45.75" customHeight="1" thickBot="1" x14ac:dyDescent="0.35">
      <c r="A206" s="408" t="s">
        <v>445</v>
      </c>
      <c r="B206" s="409" t="s">
        <v>435</v>
      </c>
      <c r="C206" s="409" t="s">
        <v>437</v>
      </c>
      <c r="D206" s="410" t="s">
        <v>439</v>
      </c>
      <c r="E206" s="411" t="s">
        <v>372</v>
      </c>
      <c r="F206" s="412"/>
      <c r="G206" s="413">
        <v>37550000</v>
      </c>
      <c r="H206" s="288">
        <f t="shared" si="3"/>
        <v>37550000</v>
      </c>
    </row>
    <row r="207" spans="1:8" ht="38.25" hidden="1" thickBot="1" x14ac:dyDescent="0.35">
      <c r="A207" s="381" t="s">
        <v>108</v>
      </c>
      <c r="B207" s="399" t="s">
        <v>44</v>
      </c>
      <c r="C207" s="400" t="s">
        <v>43</v>
      </c>
      <c r="D207" s="401" t="s">
        <v>102</v>
      </c>
      <c r="E207" s="402"/>
      <c r="F207" s="75"/>
      <c r="G207" s="75"/>
      <c r="H207" s="208">
        <f t="shared" si="3"/>
        <v>0</v>
      </c>
    </row>
    <row r="208" spans="1:8" ht="57" hidden="1" thickBot="1" x14ac:dyDescent="0.35">
      <c r="A208" s="382" t="s">
        <v>161</v>
      </c>
      <c r="B208" s="303"/>
      <c r="C208" s="214"/>
      <c r="D208" s="304" t="s">
        <v>159</v>
      </c>
      <c r="E208" s="305"/>
      <c r="F208" s="306">
        <f>SUM(F209:F216)</f>
        <v>0</v>
      </c>
      <c r="G208" s="306">
        <f>SUM(G209:G216)</f>
        <v>0</v>
      </c>
      <c r="H208" s="189">
        <f t="shared" si="3"/>
        <v>0</v>
      </c>
    </row>
    <row r="209" spans="1:8" ht="94.5" hidden="1" thickBot="1" x14ac:dyDescent="0.35">
      <c r="A209" s="383" t="s">
        <v>162</v>
      </c>
      <c r="B209" s="218" t="s">
        <v>163</v>
      </c>
      <c r="C209" s="218" t="s">
        <v>123</v>
      </c>
      <c r="D209" s="307" t="s">
        <v>160</v>
      </c>
      <c r="E209" s="27" t="s">
        <v>173</v>
      </c>
      <c r="F209" s="73"/>
      <c r="G209" s="73"/>
      <c r="H209" s="189">
        <f t="shared" si="3"/>
        <v>0</v>
      </c>
    </row>
    <row r="210" spans="1:8" ht="94.5" hidden="1" thickBot="1" x14ac:dyDescent="0.35">
      <c r="A210" s="383" t="s">
        <v>162</v>
      </c>
      <c r="B210" s="218" t="s">
        <v>163</v>
      </c>
      <c r="C210" s="61" t="s">
        <v>123</v>
      </c>
      <c r="D210" s="308" t="s">
        <v>160</v>
      </c>
      <c r="E210" s="23" t="s">
        <v>166</v>
      </c>
      <c r="F210" s="74"/>
      <c r="G210" s="74"/>
      <c r="H210" s="189">
        <f t="shared" si="3"/>
        <v>0</v>
      </c>
    </row>
    <row r="211" spans="1:8" ht="94.5" hidden="1" thickBot="1" x14ac:dyDescent="0.35">
      <c r="A211" s="383" t="s">
        <v>162</v>
      </c>
      <c r="B211" s="218" t="s">
        <v>163</v>
      </c>
      <c r="C211" s="309" t="s">
        <v>123</v>
      </c>
      <c r="D211" s="308" t="s">
        <v>160</v>
      </c>
      <c r="E211" s="23" t="s">
        <v>164</v>
      </c>
      <c r="F211" s="44"/>
      <c r="G211" s="74"/>
      <c r="H211" s="189">
        <f t="shared" si="3"/>
        <v>0</v>
      </c>
    </row>
    <row r="212" spans="1:8" ht="94.5" hidden="1" thickBot="1" x14ac:dyDescent="0.35">
      <c r="A212" s="383" t="s">
        <v>162</v>
      </c>
      <c r="B212" s="218" t="s">
        <v>163</v>
      </c>
      <c r="C212" s="309" t="s">
        <v>123</v>
      </c>
      <c r="D212" s="308" t="s">
        <v>160</v>
      </c>
      <c r="E212" s="23" t="s">
        <v>184</v>
      </c>
      <c r="F212" s="44"/>
      <c r="G212" s="74"/>
      <c r="H212" s="189">
        <f t="shared" si="3"/>
        <v>0</v>
      </c>
    </row>
    <row r="213" spans="1:8" ht="94.5" hidden="1" thickBot="1" x14ac:dyDescent="0.35">
      <c r="A213" s="383" t="s">
        <v>162</v>
      </c>
      <c r="B213" s="218" t="s">
        <v>163</v>
      </c>
      <c r="C213" s="309" t="s">
        <v>123</v>
      </c>
      <c r="D213" s="308" t="s">
        <v>160</v>
      </c>
      <c r="E213" s="23" t="s">
        <v>185</v>
      </c>
      <c r="F213" s="44"/>
      <c r="G213" s="74"/>
      <c r="H213" s="189">
        <f t="shared" si="3"/>
        <v>0</v>
      </c>
    </row>
    <row r="214" spans="1:8" ht="94.5" hidden="1" thickBot="1" x14ac:dyDescent="0.35">
      <c r="A214" s="383" t="s">
        <v>162</v>
      </c>
      <c r="B214" s="218" t="s">
        <v>163</v>
      </c>
      <c r="C214" s="309" t="s">
        <v>123</v>
      </c>
      <c r="D214" s="308" t="s">
        <v>160</v>
      </c>
      <c r="E214" s="23" t="s">
        <v>167</v>
      </c>
      <c r="F214" s="44"/>
      <c r="G214" s="74"/>
      <c r="H214" s="189">
        <f t="shared" si="3"/>
        <v>0</v>
      </c>
    </row>
    <row r="215" spans="1:8" ht="94.5" hidden="1" thickBot="1" x14ac:dyDescent="0.35">
      <c r="A215" s="383" t="s">
        <v>162</v>
      </c>
      <c r="B215" s="218" t="s">
        <v>163</v>
      </c>
      <c r="C215" s="309" t="s">
        <v>123</v>
      </c>
      <c r="D215" s="308" t="s">
        <v>160</v>
      </c>
      <c r="E215" s="23" t="s">
        <v>176</v>
      </c>
      <c r="F215" s="44"/>
      <c r="G215" s="74"/>
      <c r="H215" s="189">
        <f t="shared" si="3"/>
        <v>0</v>
      </c>
    </row>
    <row r="216" spans="1:8" ht="94.5" hidden="1" thickBot="1" x14ac:dyDescent="0.35">
      <c r="A216" s="383" t="s">
        <v>162</v>
      </c>
      <c r="B216" s="218" t="s">
        <v>163</v>
      </c>
      <c r="C216" s="309" t="s">
        <v>123</v>
      </c>
      <c r="D216" s="308" t="s">
        <v>160</v>
      </c>
      <c r="E216" s="23" t="s">
        <v>177</v>
      </c>
      <c r="F216" s="74"/>
      <c r="G216" s="74"/>
      <c r="H216" s="189">
        <f t="shared" si="3"/>
        <v>0</v>
      </c>
    </row>
    <row r="217" spans="1:8" ht="19.5" hidden="1" thickBot="1" x14ac:dyDescent="0.35">
      <c r="A217" s="381"/>
      <c r="B217" s="310"/>
      <c r="C217" s="310"/>
      <c r="D217" s="21"/>
      <c r="E217" s="311"/>
      <c r="F217" s="75"/>
      <c r="G217" s="75"/>
      <c r="H217" s="189">
        <f t="shared" si="3"/>
        <v>0</v>
      </c>
    </row>
    <row r="218" spans="1:8" ht="55.5" customHeight="1" thickBot="1" x14ac:dyDescent="0.25">
      <c r="A218" s="368" t="s">
        <v>192</v>
      </c>
      <c r="B218" s="312"/>
      <c r="C218" s="312"/>
      <c r="D218" s="313" t="s">
        <v>45</v>
      </c>
      <c r="E218" s="313"/>
      <c r="F218" s="56">
        <f>F221+F222+F229+F224+F226+F227</f>
        <v>299000</v>
      </c>
      <c r="G218" s="56">
        <f>G221+G222+G229+G224+G226+G227</f>
        <v>38560200</v>
      </c>
      <c r="H218" s="189">
        <f t="shared" ref="H218:H227" si="4">F218+G218</f>
        <v>38859200</v>
      </c>
    </row>
    <row r="219" spans="1:8" ht="19.5" hidden="1" thickBot="1" x14ac:dyDescent="0.35">
      <c r="A219" s="299"/>
      <c r="B219" s="69"/>
      <c r="C219" s="69"/>
      <c r="D219" s="69"/>
      <c r="E219" s="69"/>
      <c r="F219" s="56"/>
      <c r="G219" s="69"/>
      <c r="H219" s="208"/>
    </row>
    <row r="220" spans="1:8" ht="54" hidden="1" customHeight="1" x14ac:dyDescent="0.2">
      <c r="A220" s="362"/>
      <c r="B220" s="60"/>
      <c r="C220" s="60"/>
      <c r="D220" s="236"/>
      <c r="E220" s="6" t="s">
        <v>46</v>
      </c>
      <c r="F220" s="147">
        <f>F226+F239</f>
        <v>0</v>
      </c>
      <c r="G220" s="57"/>
      <c r="H220" s="193">
        <f t="shared" si="4"/>
        <v>0</v>
      </c>
    </row>
    <row r="221" spans="1:8" ht="56.25" customHeight="1" x14ac:dyDescent="0.2">
      <c r="A221" s="362" t="s">
        <v>280</v>
      </c>
      <c r="B221" s="49" t="s">
        <v>281</v>
      </c>
      <c r="C221" s="49" t="s">
        <v>12</v>
      </c>
      <c r="D221" s="314" t="s">
        <v>282</v>
      </c>
      <c r="E221" s="431" t="s">
        <v>360</v>
      </c>
      <c r="F221" s="162">
        <v>279000</v>
      </c>
      <c r="G221" s="39"/>
      <c r="H221" s="175">
        <f t="shared" si="4"/>
        <v>279000</v>
      </c>
    </row>
    <row r="222" spans="1:8" ht="56.25" customHeight="1" x14ac:dyDescent="0.2">
      <c r="A222" s="370" t="s">
        <v>446</v>
      </c>
      <c r="B222" s="61" t="s">
        <v>203</v>
      </c>
      <c r="C222" s="61"/>
      <c r="D222" s="315" t="s">
        <v>205</v>
      </c>
      <c r="E222" s="432"/>
      <c r="F222" s="39">
        <f>F223</f>
        <v>20000</v>
      </c>
      <c r="G222" s="39">
        <f>G223</f>
        <v>0</v>
      </c>
      <c r="H222" s="175">
        <f t="shared" si="4"/>
        <v>20000</v>
      </c>
    </row>
    <row r="223" spans="1:8" s="198" customFormat="1" ht="37.5" x14ac:dyDescent="0.2">
      <c r="A223" s="384" t="s">
        <v>447</v>
      </c>
      <c r="B223" s="316" t="s">
        <v>204</v>
      </c>
      <c r="C223" s="316" t="s">
        <v>17</v>
      </c>
      <c r="D223" s="317" t="s">
        <v>206</v>
      </c>
      <c r="E223" s="433"/>
      <c r="F223" s="163">
        <v>20000</v>
      </c>
      <c r="G223" s="129"/>
      <c r="H223" s="132">
        <f t="shared" si="4"/>
        <v>20000</v>
      </c>
    </row>
    <row r="224" spans="1:8" ht="37.5" x14ac:dyDescent="0.3">
      <c r="A224" s="299" t="s">
        <v>448</v>
      </c>
      <c r="B224" s="140" t="s">
        <v>450</v>
      </c>
      <c r="C224" s="140"/>
      <c r="D224" s="318" t="s">
        <v>453</v>
      </c>
      <c r="E224" s="161"/>
      <c r="F224" s="54">
        <f>F225</f>
        <v>0</v>
      </c>
      <c r="G224" s="54">
        <f>G225</f>
        <v>361200</v>
      </c>
      <c r="H224" s="242">
        <f t="shared" si="4"/>
        <v>361200</v>
      </c>
    </row>
    <row r="225" spans="1:8" s="198" customFormat="1" ht="75" x14ac:dyDescent="0.3">
      <c r="A225" s="371" t="s">
        <v>449</v>
      </c>
      <c r="B225" s="141" t="s">
        <v>451</v>
      </c>
      <c r="C225" s="141" t="s">
        <v>452</v>
      </c>
      <c r="D225" s="319" t="s">
        <v>454</v>
      </c>
      <c r="E225" s="161" t="s">
        <v>72</v>
      </c>
      <c r="F225" s="163"/>
      <c r="G225" s="139">
        <v>361200</v>
      </c>
      <c r="H225" s="175">
        <f t="shared" si="4"/>
        <v>361200</v>
      </c>
    </row>
    <row r="226" spans="1:8" ht="56.25" x14ac:dyDescent="0.3">
      <c r="A226" s="383" t="s">
        <v>283</v>
      </c>
      <c r="B226" s="320" t="s">
        <v>284</v>
      </c>
      <c r="C226" s="320" t="s">
        <v>17</v>
      </c>
      <c r="D226" s="321" t="s">
        <v>285</v>
      </c>
      <c r="E226" s="389" t="s">
        <v>361</v>
      </c>
      <c r="F226" s="54"/>
      <c r="G226" s="39">
        <v>199000</v>
      </c>
      <c r="H226" s="175">
        <f t="shared" si="4"/>
        <v>199000</v>
      </c>
    </row>
    <row r="227" spans="1:8" ht="57" thickBot="1" x14ac:dyDescent="0.35">
      <c r="A227" s="385" t="s">
        <v>455</v>
      </c>
      <c r="B227" s="322" t="s">
        <v>424</v>
      </c>
      <c r="C227" s="322" t="s">
        <v>17</v>
      </c>
      <c r="D227" s="22" t="s">
        <v>95</v>
      </c>
      <c r="E227" s="167" t="s">
        <v>471</v>
      </c>
      <c r="F227" s="166"/>
      <c r="G227" s="162">
        <v>38000000</v>
      </c>
      <c r="H227" s="269">
        <f t="shared" si="4"/>
        <v>38000000</v>
      </c>
    </row>
    <row r="228" spans="1:8" ht="24.75" hidden="1" customHeight="1" thickBot="1" x14ac:dyDescent="0.35">
      <c r="A228" s="370" t="s">
        <v>446</v>
      </c>
      <c r="B228" s="61" t="s">
        <v>203</v>
      </c>
      <c r="C228" s="61"/>
      <c r="D228" s="315" t="s">
        <v>205</v>
      </c>
      <c r="E228" s="421"/>
      <c r="F228" s="39">
        <f>F229</f>
        <v>0</v>
      </c>
      <c r="G228" s="39">
        <f>G229</f>
        <v>0</v>
      </c>
      <c r="H228" s="175">
        <f>F228+G228</f>
        <v>0</v>
      </c>
    </row>
    <row r="229" spans="1:8" s="16" customFormat="1" ht="38.25" hidden="1" thickBot="1" x14ac:dyDescent="0.35">
      <c r="A229" s="384" t="s">
        <v>447</v>
      </c>
      <c r="B229" s="316" t="s">
        <v>204</v>
      </c>
      <c r="C229" s="316" t="s">
        <v>17</v>
      </c>
      <c r="D229" s="317" t="s">
        <v>206</v>
      </c>
      <c r="E229" s="422" t="s">
        <v>528</v>
      </c>
      <c r="F229" s="163"/>
      <c r="G229" s="129"/>
      <c r="H229" s="132">
        <f>F229+G229</f>
        <v>0</v>
      </c>
    </row>
    <row r="230" spans="1:8" s="298" customFormat="1" ht="57" thickBot="1" x14ac:dyDescent="0.4">
      <c r="A230" s="382" t="s">
        <v>478</v>
      </c>
      <c r="B230" s="327"/>
      <c r="C230" s="327"/>
      <c r="D230" s="328" t="s">
        <v>476</v>
      </c>
      <c r="E230" s="329"/>
      <c r="F230" s="53">
        <f>SUM(F231:F237)</f>
        <v>1100000</v>
      </c>
      <c r="G230" s="53">
        <f>SUM(G231:G237)</f>
        <v>300000</v>
      </c>
      <c r="H230" s="330">
        <f t="shared" ref="H230:H237" si="5">F230+G230</f>
        <v>1400000</v>
      </c>
    </row>
    <row r="231" spans="1:8" s="16" customFormat="1" ht="80.25" customHeight="1" x14ac:dyDescent="0.3">
      <c r="A231" s="383" t="s">
        <v>479</v>
      </c>
      <c r="B231" s="320" t="s">
        <v>481</v>
      </c>
      <c r="C231" s="320" t="s">
        <v>123</v>
      </c>
      <c r="D231" s="323" t="s">
        <v>480</v>
      </c>
      <c r="E231" s="424" t="s">
        <v>534</v>
      </c>
      <c r="F231" s="54">
        <v>100000</v>
      </c>
      <c r="G231" s="30"/>
      <c r="H231" s="242">
        <f t="shared" si="5"/>
        <v>100000</v>
      </c>
    </row>
    <row r="232" spans="1:8" s="16" customFormat="1" ht="75" x14ac:dyDescent="0.3">
      <c r="A232" s="370" t="s">
        <v>479</v>
      </c>
      <c r="B232" s="309" t="s">
        <v>481</v>
      </c>
      <c r="C232" s="309" t="s">
        <v>123</v>
      </c>
      <c r="D232" s="323" t="s">
        <v>480</v>
      </c>
      <c r="E232" s="348" t="s">
        <v>492</v>
      </c>
      <c r="F232" s="55">
        <v>430000</v>
      </c>
      <c r="G232" s="39">
        <v>20000</v>
      </c>
      <c r="H232" s="242">
        <f t="shared" si="5"/>
        <v>450000</v>
      </c>
    </row>
    <row r="233" spans="1:8" s="16" customFormat="1" ht="75" x14ac:dyDescent="0.3">
      <c r="A233" s="370" t="s">
        <v>479</v>
      </c>
      <c r="B233" s="309" t="s">
        <v>481</v>
      </c>
      <c r="C233" s="309" t="s">
        <v>123</v>
      </c>
      <c r="D233" s="323" t="s">
        <v>480</v>
      </c>
      <c r="E233" s="348" t="s">
        <v>509</v>
      </c>
      <c r="F233" s="55">
        <v>300000</v>
      </c>
      <c r="G233" s="39"/>
      <c r="H233" s="242">
        <f t="shared" si="5"/>
        <v>300000</v>
      </c>
    </row>
    <row r="234" spans="1:8" s="16" customFormat="1" ht="75" x14ac:dyDescent="0.3">
      <c r="A234" s="370" t="s">
        <v>479</v>
      </c>
      <c r="B234" s="309" t="s">
        <v>481</v>
      </c>
      <c r="C234" s="309" t="s">
        <v>123</v>
      </c>
      <c r="D234" s="323" t="s">
        <v>480</v>
      </c>
      <c r="E234" s="348" t="s">
        <v>505</v>
      </c>
      <c r="F234" s="55">
        <v>100000</v>
      </c>
      <c r="G234" s="39"/>
      <c r="H234" s="242">
        <f t="shared" si="5"/>
        <v>100000</v>
      </c>
    </row>
    <row r="235" spans="1:8" s="16" customFormat="1" ht="75" x14ac:dyDescent="0.3">
      <c r="A235" s="370" t="s">
        <v>479</v>
      </c>
      <c r="B235" s="309" t="s">
        <v>481</v>
      </c>
      <c r="C235" s="309" t="s">
        <v>123</v>
      </c>
      <c r="D235" s="323" t="s">
        <v>480</v>
      </c>
      <c r="E235" s="348" t="s">
        <v>508</v>
      </c>
      <c r="F235" s="55">
        <v>150000</v>
      </c>
      <c r="G235" s="39"/>
      <c r="H235" s="242">
        <f t="shared" si="5"/>
        <v>150000</v>
      </c>
    </row>
    <row r="236" spans="1:8" s="16" customFormat="1" ht="75" x14ac:dyDescent="0.3">
      <c r="A236" s="370" t="s">
        <v>479</v>
      </c>
      <c r="B236" s="309" t="s">
        <v>481</v>
      </c>
      <c r="C236" s="309" t="s">
        <v>123</v>
      </c>
      <c r="D236" s="323" t="s">
        <v>480</v>
      </c>
      <c r="E236" s="348" t="s">
        <v>490</v>
      </c>
      <c r="F236" s="55">
        <v>20000</v>
      </c>
      <c r="G236" s="39">
        <v>230000</v>
      </c>
      <c r="H236" s="242">
        <f t="shared" si="5"/>
        <v>250000</v>
      </c>
    </row>
    <row r="237" spans="1:8" s="16" customFormat="1" ht="75.75" thickBot="1" x14ac:dyDescent="0.35">
      <c r="A237" s="386" t="s">
        <v>479</v>
      </c>
      <c r="B237" s="331" t="s">
        <v>481</v>
      </c>
      <c r="C237" s="331" t="s">
        <v>123</v>
      </c>
      <c r="D237" s="332" t="s">
        <v>480</v>
      </c>
      <c r="E237" s="414" t="s">
        <v>491</v>
      </c>
      <c r="F237" s="118"/>
      <c r="G237" s="162">
        <v>50000</v>
      </c>
      <c r="H237" s="242">
        <f t="shared" si="5"/>
        <v>50000</v>
      </c>
    </row>
    <row r="238" spans="1:8" s="178" customFormat="1" ht="34.9" customHeight="1" thickBot="1" x14ac:dyDescent="0.35">
      <c r="A238" s="387"/>
      <c r="B238" s="333"/>
      <c r="C238" s="334"/>
      <c r="D238" s="335" t="s">
        <v>56</v>
      </c>
      <c r="E238" s="336"/>
      <c r="F238" s="337">
        <f>F10+F61+F131+F67+F88+F121+F143+F218+F125+F181+F208+F230</f>
        <v>101654317</v>
      </c>
      <c r="G238" s="337">
        <f>G10+G61+G131+G67+G88+G121+G143+G218+G125+G181+G208+G230</f>
        <v>183563657</v>
      </c>
      <c r="H238" s="338">
        <f>H10+H61+H131+H67+H88+H121+H143+H218+H125+H181+H208+H230</f>
        <v>285217974</v>
      </c>
    </row>
    <row r="239" spans="1:8" x14ac:dyDescent="0.2">
      <c r="D239" s="217"/>
    </row>
    <row r="240" spans="1:8" hidden="1" x14ac:dyDescent="0.2"/>
    <row r="241" spans="1:10" s="178" customFormat="1" ht="21.75" customHeight="1" x14ac:dyDescent="0.3">
      <c r="A241" s="388"/>
      <c r="B241" s="178" t="s">
        <v>58</v>
      </c>
      <c r="C241" s="324"/>
      <c r="F241" s="325"/>
      <c r="G241" s="178" t="s">
        <v>526</v>
      </c>
    </row>
    <row r="242" spans="1:10" s="178" customFormat="1" ht="18.75" x14ac:dyDescent="0.3">
      <c r="A242" s="388"/>
    </row>
    <row r="243" spans="1:10" s="178" customFormat="1" ht="24" customHeight="1" x14ac:dyDescent="0.3">
      <c r="A243" s="388"/>
      <c r="B243" s="427" t="s">
        <v>71</v>
      </c>
      <c r="C243" s="427"/>
      <c r="D243" s="427"/>
      <c r="G243" s="178" t="s">
        <v>527</v>
      </c>
      <c r="H243" s="326"/>
      <c r="I243" s="326"/>
      <c r="J243" s="326"/>
    </row>
    <row r="245" spans="1:10" hidden="1" x14ac:dyDescent="0.2"/>
  </sheetData>
  <sheetProtection selectLockedCells="1" selectUnlockedCells="1"/>
  <mergeCells count="7">
    <mergeCell ref="F5:H6"/>
    <mergeCell ref="B7:H7"/>
    <mergeCell ref="B243:D243"/>
    <mergeCell ref="E33:E35"/>
    <mergeCell ref="E221:E223"/>
    <mergeCell ref="E137:E142"/>
    <mergeCell ref="E90:E95"/>
  </mergeCells>
  <phoneticPr fontId="17" type="noConversion"/>
  <pageMargins left="0.62992125984251968" right="0.27559055118110237" top="0.43307086614173229" bottom="0.35433070866141736" header="0.51181102362204722" footer="0.51181102362204722"/>
  <pageSetup paperSize="9" scale="40" firstPageNumber="0" fitToHeight="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2018-08-20T11:39:31Z</cp:lastPrinted>
  <dcterms:created xsi:type="dcterms:W3CDTF">2016-01-05T10:54:52Z</dcterms:created>
  <dcterms:modified xsi:type="dcterms:W3CDTF">2021-10-11T13:51:44Z</dcterms:modified>
</cp:coreProperties>
</file>